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120" windowWidth="14940" windowHeight="9225"/>
  </bookViews>
  <sheets>
    <sheet name="BCTC" sheetId="2" r:id="rId1"/>
    <sheet name="CĐKT" sheetId="3" r:id="rId2"/>
    <sheet name="CF" sheetId="4" r:id="rId3"/>
    <sheet name="VCSH" sheetId="5" r:id="rId4"/>
  </sheets>
  <externalReferences>
    <externalReference r:id="rId5"/>
  </externalReferences>
  <definedNames>
    <definedName name="_xlnm.Print_Area" localSheetId="0">BCTC!$A$1:$F$93</definedName>
    <definedName name="_xlnm.Print_Area" localSheetId="1">CĐKT!$A$1:$F$224</definedName>
    <definedName name="_xlnm.Print_Area" localSheetId="2">CF!$A$1:$F$111</definedName>
    <definedName name="_xlnm.Print_Area" localSheetId="3">VCSH!$A$1:$J$48</definedName>
  </definedNames>
  <calcPr calcId="125725"/>
</workbook>
</file>

<file path=xl/calcChain.xml><?xml version="1.0" encoding="utf-8"?>
<calcChain xmlns="http://schemas.openxmlformats.org/spreadsheetml/2006/main">
  <c r="E53" i="4"/>
  <c r="E48"/>
  <c r="F54" i="2"/>
  <c r="E54"/>
  <c r="F79" i="4"/>
  <c r="F51"/>
  <c r="F46"/>
  <c r="F45" s="1"/>
  <c r="F34"/>
  <c r="F43" s="1"/>
  <c r="E34"/>
  <c r="E43" s="1"/>
  <c r="E44" s="1"/>
  <c r="F81"/>
  <c r="F80" s="1"/>
  <c r="F92" s="1"/>
  <c r="G93" s="1"/>
  <c r="F93"/>
  <c r="F37"/>
  <c r="F30"/>
  <c r="F23"/>
  <c r="E93"/>
  <c r="E81"/>
  <c r="E80"/>
  <c r="E72"/>
  <c r="E79" s="1"/>
  <c r="E92" s="1"/>
  <c r="E52"/>
  <c r="E51"/>
  <c r="E47"/>
  <c r="E46" s="1"/>
  <c r="E45" s="1"/>
  <c r="E50" s="1"/>
  <c r="E37"/>
  <c r="E30"/>
  <c r="E23"/>
  <c r="I27" i="5"/>
  <c r="I26"/>
  <c r="I25" s="1"/>
  <c r="I15"/>
  <c r="I16"/>
  <c r="I17"/>
  <c r="I18"/>
  <c r="I19"/>
  <c r="I20"/>
  <c r="I21"/>
  <c r="I22"/>
  <c r="I23"/>
  <c r="I24"/>
  <c r="I14"/>
  <c r="C13"/>
  <c r="C28" s="1"/>
  <c r="J27"/>
  <c r="J26"/>
  <c r="J15"/>
  <c r="J13" s="1"/>
  <c r="J28" s="1"/>
  <c r="J16"/>
  <c r="J17"/>
  <c r="J18"/>
  <c r="J19"/>
  <c r="J20"/>
  <c r="J21"/>
  <c r="J22"/>
  <c r="J23"/>
  <c r="J24"/>
  <c r="J14"/>
  <c r="D40"/>
  <c r="E40"/>
  <c r="F40"/>
  <c r="G40"/>
  <c r="H40"/>
  <c r="I40"/>
  <c r="J40"/>
  <c r="C40"/>
  <c r="C25"/>
  <c r="E25"/>
  <c r="F25"/>
  <c r="G25"/>
  <c r="H25"/>
  <c r="H28" s="1"/>
  <c r="J25"/>
  <c r="E13"/>
  <c r="E28" s="1"/>
  <c r="F13"/>
  <c r="F28" s="1"/>
  <c r="G13"/>
  <c r="G28" s="1"/>
  <c r="H13"/>
  <c r="I13"/>
  <c r="I28" s="1"/>
  <c r="D25"/>
  <c r="D28" s="1"/>
  <c r="D13"/>
  <c r="E211" i="3"/>
  <c r="E209"/>
  <c r="E208"/>
  <c r="E204"/>
  <c r="E200"/>
  <c r="E199" s="1"/>
  <c r="E190"/>
  <c r="E181"/>
  <c r="E170"/>
  <c r="E162"/>
  <c r="E138"/>
  <c r="E132"/>
  <c r="E120"/>
  <c r="E119" s="1"/>
  <c r="E118" s="1"/>
  <c r="E117" s="1"/>
  <c r="E100"/>
  <c r="E99" s="1"/>
  <c r="E94"/>
  <c r="E76"/>
  <c r="E75" s="1"/>
  <c r="E66"/>
  <c r="E61"/>
  <c r="E57"/>
  <c r="E53"/>
  <c r="E49"/>
  <c r="E48" s="1"/>
  <c r="E43"/>
  <c r="E41"/>
  <c r="E40" s="1"/>
  <c r="E33"/>
  <c r="E21"/>
  <c r="E13"/>
  <c r="E12" s="1"/>
  <c r="E11" s="1"/>
  <c r="F211"/>
  <c r="F208"/>
  <c r="F204"/>
  <c r="F201"/>
  <c r="F200"/>
  <c r="F199" s="1"/>
  <c r="F190"/>
  <c r="F181"/>
  <c r="F170"/>
  <c r="F162"/>
  <c r="F138"/>
  <c r="F132"/>
  <c r="F120"/>
  <c r="F119" s="1"/>
  <c r="F118" s="1"/>
  <c r="F117" s="1"/>
  <c r="F100"/>
  <c r="F99" s="1"/>
  <c r="F76"/>
  <c r="F75" s="1"/>
  <c r="F66"/>
  <c r="F61"/>
  <c r="F57"/>
  <c r="F53"/>
  <c r="F49"/>
  <c r="F48" s="1"/>
  <c r="F43"/>
  <c r="F41" s="1"/>
  <c r="F40" s="1"/>
  <c r="F73" s="1"/>
  <c r="F33"/>
  <c r="F23"/>
  <c r="F21" s="1"/>
  <c r="F14"/>
  <c r="F13" s="1"/>
  <c r="F12" s="1"/>
  <c r="F11" s="1"/>
  <c r="E26" i="2"/>
  <c r="E10"/>
  <c r="E24" s="1"/>
  <c r="E57" s="1"/>
  <c r="E62" s="1"/>
  <c r="F10"/>
  <c r="F24"/>
  <c r="F26"/>
  <c r="F42" s="1"/>
  <c r="E42"/>
  <c r="E48"/>
  <c r="F48"/>
  <c r="E61"/>
  <c r="F61"/>
  <c r="E65"/>
  <c r="F65"/>
  <c r="E80"/>
  <c r="F80"/>
  <c r="E81"/>
  <c r="E73" i="3" l="1"/>
  <c r="F44" i="4"/>
  <c r="E68" i="2"/>
  <c r="E84" s="1"/>
  <c r="E63"/>
  <c r="F74" i="3"/>
  <c r="E74"/>
  <c r="F50" i="4"/>
  <c r="G50" s="1"/>
  <c r="F136" i="3"/>
  <c r="F137"/>
  <c r="E137"/>
  <c r="E136"/>
  <c r="F57" i="2"/>
  <c r="F62" s="1"/>
  <c r="F68" s="1"/>
</calcChain>
</file>

<file path=xl/sharedStrings.xml><?xml version="1.0" encoding="utf-8"?>
<sst xmlns="http://schemas.openxmlformats.org/spreadsheetml/2006/main" count="662" uniqueCount="530">
  <si>
    <t>Chỉ tiêu</t>
  </si>
  <si>
    <t>Mã số</t>
  </si>
  <si>
    <t>Thuyết minh</t>
  </si>
  <si>
    <t>Năm nay</t>
  </si>
  <si>
    <t>Năm trước</t>
  </si>
  <si>
    <t>I. DOANH THU HOẠT ĐỘNG</t>
  </si>
  <si>
    <t>1.1. Lãi từ các tài sản tài chính ghi nhận thông qua lãi/lỗ (FVTPL)</t>
  </si>
  <si>
    <t>01</t>
  </si>
  <si>
    <t>a. Lãi bán các tài sản tài chính FVTPL</t>
  </si>
  <si>
    <t>b. Chênh lệch tăng đánh giá lại các TSTC FVTPL</t>
  </si>
  <si>
    <t>c. Cổ tức, tiền lãi phát sinh từ tài sản tài chính FVTPL</t>
  </si>
  <si>
    <t>1.2. Lãi từ các khoản đầu tư nắm giữ đến ngày đáo hạn (HTM)</t>
  </si>
  <si>
    <t>02</t>
  </si>
  <si>
    <t>1.3. Lãi từ các khoản cho vay và phải thu</t>
  </si>
  <si>
    <t>03</t>
  </si>
  <si>
    <t>1.4. Lãi từ các tài sản tài chính sẵn sàng để bán (AFS)</t>
  </si>
  <si>
    <t>04</t>
  </si>
  <si>
    <t>1.5. Lãi từ các công cụ phái sinh phòng ngừa rủi ro</t>
  </si>
  <si>
    <t>05</t>
  </si>
  <si>
    <t>1.6. Doanh thu nghiệp vụ môi giới chứng khoán</t>
  </si>
  <si>
    <t>06</t>
  </si>
  <si>
    <t>1.7. Doanh thu nghiệp vụ bảo lãnh, đại lý phát hành chứng khoán</t>
  </si>
  <si>
    <t>07</t>
  </si>
  <si>
    <t>08</t>
  </si>
  <si>
    <t>09</t>
  </si>
  <si>
    <t>10</t>
  </si>
  <si>
    <t>1.11. Thu nhập hoạt động khác</t>
  </si>
  <si>
    <t>11</t>
  </si>
  <si>
    <t>Cộng doanh thu hoạt động (20 = 01--&gt;11)</t>
  </si>
  <si>
    <t>20</t>
  </si>
  <si>
    <t>II. CHI PHÍ HOẠT ĐỘNG</t>
  </si>
  <si>
    <t>2.1. Lỗ các tài sản tài chính ghi nhận thông qua lãi lỗ (FVTPL)</t>
  </si>
  <si>
    <t>21</t>
  </si>
  <si>
    <t>a. Lỗ bán các tài sản tài chính FVTPL</t>
  </si>
  <si>
    <t>b. Chênh lệch giảm đánh giá lại các TSTC FVTPL</t>
  </si>
  <si>
    <t>c. Chi phí giao dịch mua các tài sản tài chính FVTPL</t>
  </si>
  <si>
    <t>2.2. Lỗ các khoản đầu tư nắm giữ đến ngày đáo hạn (HTM)</t>
  </si>
  <si>
    <t>22</t>
  </si>
  <si>
    <t>23</t>
  </si>
  <si>
    <t>24</t>
  </si>
  <si>
    <t>2.5. Lỗ từ các tài sản tài chính phái sinh phòng ngừa rủi ro</t>
  </si>
  <si>
    <t>25</t>
  </si>
  <si>
    <t>2.6. Chi phí hoạt động tự doanh</t>
  </si>
  <si>
    <t>26</t>
  </si>
  <si>
    <t>2.7. Chi phí nghiệp vụ môi giới chứng khoán</t>
  </si>
  <si>
    <t>27</t>
  </si>
  <si>
    <t>2.8. Chi phí nghiệp vụ bảo lãnh, đại lý phát hành chứng khoán</t>
  </si>
  <si>
    <t>28</t>
  </si>
  <si>
    <t>29</t>
  </si>
  <si>
    <t>30</t>
  </si>
  <si>
    <t>31</t>
  </si>
  <si>
    <t>2.12. Chi phí các dịch vụ khác</t>
  </si>
  <si>
    <t>32</t>
  </si>
  <si>
    <t>Trong đó: Chi phí sửa lỗi giao dịch chứng khoán, lỗi khác tự doanh</t>
  </si>
  <si>
    <t>33</t>
  </si>
  <si>
    <t>Cộng chi phí hoạt động (40 = 21--&gt;32)</t>
  </si>
  <si>
    <t>40</t>
  </si>
  <si>
    <t>III. DOANH THU HOẠT ĐỘNG TÀI CHÍNH</t>
  </si>
  <si>
    <t>3.1. Chênh lệch lãi tỷ giá hối đoái đã và chưa thực hiện</t>
  </si>
  <si>
    <t>41</t>
  </si>
  <si>
    <t>3.2. Doanh thu, dự thu cổ tức, lãi tiền gửi không cố định</t>
  </si>
  <si>
    <t>42</t>
  </si>
  <si>
    <t>3.3. Lãi bán, thanh lý các khoản đầu tư vào công ty con, liên kết, liên doanh</t>
  </si>
  <si>
    <t>43</t>
  </si>
  <si>
    <t>3.4. Doanh thu khác về đầu tư</t>
  </si>
  <si>
    <t>44</t>
  </si>
  <si>
    <t>Cộng doanh thu hoạt động tài chính (50 = 41--&gt;44)</t>
  </si>
  <si>
    <t>50</t>
  </si>
  <si>
    <t>IV. CHI PHÍ TÀI CHÍNH</t>
  </si>
  <si>
    <t>4.1. Chênh lệch lỗ tỷ giá hối đoái đã và chưa thực hiện</t>
  </si>
  <si>
    <t>51</t>
  </si>
  <si>
    <t>4.2. Chi phí lãi vay</t>
  </si>
  <si>
    <t>52</t>
  </si>
  <si>
    <t>4.3. Lỗ bán, thanh lý các khoản đầu tư vào công ty con, liên kết, liên doanh</t>
  </si>
  <si>
    <t>53</t>
  </si>
  <si>
    <t>54</t>
  </si>
  <si>
    <t>Cộng chi phí tài chính (60 = 51--&gt;55)</t>
  </si>
  <si>
    <t>60</t>
  </si>
  <si>
    <t>V. CHI PHÍ BÁN HÀNG</t>
  </si>
  <si>
    <t>61</t>
  </si>
  <si>
    <t>VI. CHI PHÍ QUẢN LÝ CÔNG TY CHỨNG KHOÁN</t>
  </si>
  <si>
    <t>62</t>
  </si>
  <si>
    <t>VII. KẾT QUẢ HOẠT ĐỘNG (70= 20+50-40 -60-61-62)</t>
  </si>
  <si>
    <t>70</t>
  </si>
  <si>
    <t>VIII. THU NHẬP KHÁC VÀ CHI PHÍ KHÁC</t>
  </si>
  <si>
    <t>8.1. Thu nhập khác</t>
  </si>
  <si>
    <t>71</t>
  </si>
  <si>
    <t>8.2. Chi phí khác</t>
  </si>
  <si>
    <t>72</t>
  </si>
  <si>
    <t>Cộng kết quả hoạt động khác (80= 71-72)</t>
  </si>
  <si>
    <t>80</t>
  </si>
  <si>
    <t>IX. TỔNG LỢI NHUẬN KẾ TOÁN TRƯỚC THUẾ (90=70 + 80)</t>
  </si>
  <si>
    <t>90</t>
  </si>
  <si>
    <t>9.1. Lợi nhuận đã thực hiện</t>
  </si>
  <si>
    <t>91</t>
  </si>
  <si>
    <t>9.2. Lợi nhuận chưa thực hiện</t>
  </si>
  <si>
    <t>92</t>
  </si>
  <si>
    <t>X. CHI PHÍ THUẾ TNDN</t>
  </si>
  <si>
    <t>100</t>
  </si>
  <si>
    <t>10.1. Chi phí thuế TNDN hiện hành</t>
  </si>
  <si>
    <t>1001</t>
  </si>
  <si>
    <t>10.2.Chi phí thuế TNDN hoãn lại</t>
  </si>
  <si>
    <t>1002</t>
  </si>
  <si>
    <t>XI. LỢI NHUẬN KẾ TOÁN SAU THUẾ TNDN (200 = 90 - 100)</t>
  </si>
  <si>
    <t>200</t>
  </si>
  <si>
    <t>11.1. Lợi nhuận sau thuế phân bổ cho chủ sở hữu</t>
  </si>
  <si>
    <t>201</t>
  </si>
  <si>
    <t>11.2. Lợi nhuận sau thuế trích các Quỹ (Quỹ dự trữ điều lệ, Quỹ Dự phòng tài chính và rủi ro nghiệp vụ theo quy định của Điều lệ Công ty là ...%)</t>
  </si>
  <si>
    <t>202</t>
  </si>
  <si>
    <t>XII. THU NHẬP (LỖ) TOÀN DIỆN KHÁC SAU THUẾ TNDN</t>
  </si>
  <si>
    <t>300</t>
  </si>
  <si>
    <t>12.1. Lãi/(Lỗ) từ đánh giá lại các khoản đầu tư giữ đến ngày đáo hạn</t>
  </si>
  <si>
    <t>301</t>
  </si>
  <si>
    <t>12.2.Lãi/(Lỗ) từ đánh giá lại các tài sản tài chính sẵn sàng để bán</t>
  </si>
  <si>
    <t>302</t>
  </si>
  <si>
    <t>12.3. Lãi (lỗ) toàn diện khác được chia từ hoạt động đầu tư vào công ty con, đầu tư liên doanh, liên kết</t>
  </si>
  <si>
    <t>Tổng thu nhập toàn diện</t>
  </si>
  <si>
    <t>400</t>
  </si>
  <si>
    <t>Thu nhập toàn diện phân bổ cho chủ sở hữu</t>
  </si>
  <si>
    <t>401</t>
  </si>
  <si>
    <t>Thu nhập toàn diện phân bổ cho đối tượng khác (Nếu có)</t>
  </si>
  <si>
    <t>402</t>
  </si>
  <si>
    <t>XIII. THU NHẬP THUẦN TRÊN CỔ PHIẾU PHỔ THÔNG</t>
  </si>
  <si>
    <t>500</t>
  </si>
  <si>
    <t>13.1.Lãi cơ bản trên cổ phiếu (Đồng/1 cổ phiếu)</t>
  </si>
  <si>
    <t>501</t>
  </si>
  <si>
    <t>13.2.Thu nhập pha loãng trên cổ phiếu (Đồng/1 cổ phiếu)</t>
  </si>
  <si>
    <t>502</t>
  </si>
  <si>
    <t>Công ty cổ phần Chứng khoán SHB</t>
  </si>
  <si>
    <t>Địa chỉ: Tầng 1, 2 và 7 toà nhà Artexport, số 2A Phạm Sư Mạnh, Hoàn Kiếm, Hà Nội</t>
  </si>
  <si>
    <t>Mẫu số B01 - CTCK</t>
  </si>
  <si>
    <t>(Ban hành theo TT số 210/2014/TT-BTC ngày 30/12/2014 của Bộ Tài Chính</t>
  </si>
  <si>
    <t>BÁO CÁO THU NHẬP TOÀN DIỆN RIÊNG</t>
  </si>
  <si>
    <t>01.1</t>
  </si>
  <si>
    <t>01.3</t>
  </si>
  <si>
    <t>01.2</t>
  </si>
  <si>
    <t>Đơn vị tính: Đồng Việt Nam</t>
  </si>
  <si>
    <t>Người lập biểu</t>
  </si>
  <si>
    <t>Tổng Giám đốc</t>
  </si>
  <si>
    <t>Trần Thị Lệ Thuỳ</t>
  </si>
  <si>
    <t>Bùi Thị Việt Hà</t>
  </si>
  <si>
    <t>Nguyễn Thế Minh</t>
  </si>
  <si>
    <t>A. TÀI SẢN NGẮN HẠN (100 = 110 + 130)</t>
  </si>
  <si>
    <t>1.Tiền và các khoản tương đương tiền</t>
  </si>
  <si>
    <t>1.1. Tiền</t>
  </si>
  <si>
    <t>1.2. Các khoản tương đương tiền</t>
  </si>
  <si>
    <t>2. Các tài sản tài chính ghi nhận thông qua lãi lỗ (FVTPL)</t>
  </si>
  <si>
    <t>3. Các  khoản đầu tư  giữ đến ngày đáo hạn (HTM)</t>
  </si>
  <si>
    <t>4. Các khoản cho vay</t>
  </si>
  <si>
    <t>7. Các khoản phải thu</t>
  </si>
  <si>
    <t>7.1. Phải thu bán các tài sản tài chính</t>
  </si>
  <si>
    <t>7.2. Phải thu và dự thu cổ tức, tiền lãi các tài sản tài chính</t>
  </si>
  <si>
    <t>7.2.1. Phải thu cổ tức, tiền lãi đến ngày nhận</t>
  </si>
  <si>
    <t>Trong đó: Phải thu khó đòi về cổ tức, tiền lãi đến ngày nhận nhưng chưa nhận được</t>
  </si>
  <si>
    <t>117.3.1</t>
  </si>
  <si>
    <t xml:space="preserve">7.2.2. Dự thu cổ tức, tiền lãi chưa đến ngày nhận </t>
  </si>
  <si>
    <t>8. Thuế giá trị gia tăng được khấu trừ</t>
  </si>
  <si>
    <t>9. Phải thu các dịch vụ CTCK cung cấp</t>
  </si>
  <si>
    <t>10. Phải thu nội bộ</t>
  </si>
  <si>
    <t>11. Phải thu về lỗi giao dịch chứng khoán</t>
  </si>
  <si>
    <t>12. Các khoản phải thu khác</t>
  </si>
  <si>
    <t>13. Dự phòng suy giảm giá trị các khoản phải thu (*)</t>
  </si>
  <si>
    <t>1. Tạm ứng</t>
  </si>
  <si>
    <t>2. Vật tư văn phòng, công cụ, dụng cụ</t>
  </si>
  <si>
    <t>3. Chi phí trả trước ngắn hạn</t>
  </si>
  <si>
    <t>4. Cầm cố, thế chấp, ký quỹ, ký cược ngắn hạn</t>
  </si>
  <si>
    <t>6. Dự phòng suy giảm giá trị tài sản ngắn hạn khác</t>
  </si>
  <si>
    <t>B. TÀI SẢN DÀI HẠN (200 = 210 + 220 + 230 + 240 + 250 - 260)</t>
  </si>
  <si>
    <t xml:space="preserve">I. Tài sản tài chính dài hạn </t>
  </si>
  <si>
    <t>1. Các khoản phải thu dài hạn</t>
  </si>
  <si>
    <t>2. Các khoản đầu tư</t>
  </si>
  <si>
    <t>2.1.Các khoản đầu tư nắm giữ đến ngày đáo hạn</t>
  </si>
  <si>
    <t xml:space="preserve">2.2. Đầu tư vào công ty con </t>
  </si>
  <si>
    <t xml:space="preserve">2.3. Đầu tư vào công ty liên doanh, liên kết </t>
  </si>
  <si>
    <t>II. Tài sản cố định</t>
  </si>
  <si>
    <t>223a</t>
  </si>
  <si>
    <t>223b</t>
  </si>
  <si>
    <t>226a</t>
  </si>
  <si>
    <t>226b</t>
  </si>
  <si>
    <t xml:space="preserve">  - Giá trị hao mòn luỹ kế (*)</t>
  </si>
  <si>
    <t>229a</t>
  </si>
  <si>
    <t xml:space="preserve">  - Đánh giá TSCĐVH theo giá trị hợp lý</t>
  </si>
  <si>
    <t>229b</t>
  </si>
  <si>
    <t>III. Bất động sản đầu tư</t>
  </si>
  <si>
    <t>232a</t>
  </si>
  <si>
    <t>232b</t>
  </si>
  <si>
    <t>IV.Chi phí xây dựng cơ bản dở dang</t>
  </si>
  <si>
    <t>V. Tài sản dài hạn khác</t>
  </si>
  <si>
    <t xml:space="preserve">  1. Cầm cố, thế chấp, ký quỹ, ký cược dài hạn</t>
  </si>
  <si>
    <t xml:space="preserve">  2. Chi phí trả trước dài hạn</t>
  </si>
  <si>
    <t xml:space="preserve">  3. Tài sản thuế thu nhập hoãn lại</t>
  </si>
  <si>
    <t xml:space="preserve">  4. Tiền nộp Quỹ Hỗ trợ thanh toán</t>
  </si>
  <si>
    <t xml:space="preserve">  5. Tài sản dài hạn khác</t>
  </si>
  <si>
    <t>VI. Dự phòng suy giảm giá trị tài sản dài hạn</t>
  </si>
  <si>
    <t>C. NỢ PHẢI TRẢ (300 = 310 + 340)</t>
  </si>
  <si>
    <t>I. Nợ phải trả ngắn hạn</t>
  </si>
  <si>
    <t>1. Vay và nợ thuê tài sản tài chính ngắn hạn</t>
  </si>
  <si>
    <t>1.2. Nợ thuê tài sản tài chính ngắn hạn</t>
  </si>
  <si>
    <t>2. Vay tài sản tài chính ngắn hạn</t>
  </si>
  <si>
    <t>3. Trái phiếu chuyển đổi ngắn hạn</t>
  </si>
  <si>
    <t xml:space="preserve">5. Vay Quỹ Hỗ trợ thanh toán </t>
  </si>
  <si>
    <t>6. Phải trả hoạt động giao dịch chứng khoán</t>
  </si>
  <si>
    <t>7. Phải trả về lỗi giao dịch các tài sản tài chính</t>
  </si>
  <si>
    <t>9. Người mua trả tiền trước ngắn hạn</t>
  </si>
  <si>
    <t>10. Thuế và các khoản phải nộp Nhà nước</t>
  </si>
  <si>
    <t>11. Phải trả người lao động</t>
  </si>
  <si>
    <t>12.Các khoản trích nộp phúc lợi nhân viên</t>
  </si>
  <si>
    <t>13. Chi phí phải trả ngắn hạn</t>
  </si>
  <si>
    <t>14. Phải trả nội bộ ngắn hạn</t>
  </si>
  <si>
    <t>15. Doanh thu chưa thực hiện ngắn hạn</t>
  </si>
  <si>
    <t>16. Nhận ký quỹ, ký cược ngắn hạn</t>
  </si>
  <si>
    <t>17.Các khoản phải trả, phải nộp khác ngắn hạn</t>
  </si>
  <si>
    <t>18. Dự phòng phải trả ngắn hạn</t>
  </si>
  <si>
    <t>19. Quỹ khen thưởng, phúc lợi</t>
  </si>
  <si>
    <t>II. Nợ phải trả dài hạn</t>
  </si>
  <si>
    <t>1. Vay và nợ thuê tài sản tài chính dài hạn</t>
  </si>
  <si>
    <t>1.1.Vay dài hạn</t>
  </si>
  <si>
    <t>1.2. Nợ thuê tài sản tài chính dài hạn</t>
  </si>
  <si>
    <t>2. Vay tài sản tài chính dài hạn</t>
  </si>
  <si>
    <t>5.  Phải trả người bán dài hạn</t>
  </si>
  <si>
    <t>7. Chi phí phải trả dài hạn</t>
  </si>
  <si>
    <t>8. Phải trả nội bộ dài hạn</t>
  </si>
  <si>
    <t>9. Doanh thu chưa thực hiện dài hạn</t>
  </si>
  <si>
    <t>10. Nhận ký quỹ, ký cược dài hạn</t>
  </si>
  <si>
    <t>11. Các khoản phải trả, phải nộp khác dài hạn</t>
  </si>
  <si>
    <t>12.Dự phòng phải trả dài hạn</t>
  </si>
  <si>
    <t xml:space="preserve">13. Dự phòng bồi thường thiệt hại cho Nhà đầu tư </t>
  </si>
  <si>
    <t xml:space="preserve">14. Thuế thu nhập hoãn lại phải trả </t>
  </si>
  <si>
    <t>15. Quỹ phát triển khoa học và công nghệ</t>
  </si>
  <si>
    <t>I. Vốn chủ sở hữu</t>
  </si>
  <si>
    <t>1. Vốn đầu tư của chủ sở hữu</t>
  </si>
  <si>
    <t>411.1a</t>
  </si>
  <si>
    <t>411.1b</t>
  </si>
  <si>
    <t>1.2. Thặng dư vốn cổ phần</t>
  </si>
  <si>
    <t xml:space="preserve">1.4. Vốn khác của chủ sở hữu </t>
  </si>
  <si>
    <t>1.5. Cổ phiếu quỹ (*)</t>
  </si>
  <si>
    <t>2. Chênh lệch đánh giá tài sản theo giá trị hợp lý</t>
  </si>
  <si>
    <t>TỔNG CỘNG VỐN CHỦ SỞ HỮU</t>
  </si>
  <si>
    <t>TỔNG CỘNG NỢ PHẢI TRẢ VÀ VỐN CHỦ SỞ HỮU</t>
  </si>
  <si>
    <t>LỢI NHUẬN ĐÃ PHÂN PHỐI CHO NHÀ ĐẦU TƯ</t>
  </si>
  <si>
    <t>1. Lợi nhuận đã phân phối cho Nhà đầu tư trong năm</t>
  </si>
  <si>
    <t>CÁC CHỈ TIÊU NGOÀI BÁO CÁO TÌNH HÌNH TÀI CHÍNH RIÊNG</t>
  </si>
  <si>
    <t>A</t>
  </si>
  <si>
    <t>B</t>
  </si>
  <si>
    <t>A. TÀI SẢN CỦA CTCK VÀ TÀI SẢN QUẢN LÝ THEO CAM KẾT</t>
  </si>
  <si>
    <t>1. Tài sản cố định thuê ngoài</t>
  </si>
  <si>
    <t>2. Chứng chỉ có giá nhận giữ hộ</t>
  </si>
  <si>
    <t>3. Tài sản nhận thế chấp</t>
  </si>
  <si>
    <t>4. Nợ khó đòi đã xử lý</t>
  </si>
  <si>
    <t>5. Ngoại tệ các loại</t>
  </si>
  <si>
    <t>6. Cổ phiếu đang lưu hành</t>
  </si>
  <si>
    <t>7. Cổ phiếu quỹ</t>
  </si>
  <si>
    <t>8. Tài sản tài chính niêm yết/đăng ký giao dịch tại VSD của CTCK</t>
  </si>
  <si>
    <t>c. Tài sản tài chính giao dịch cầm cố</t>
  </si>
  <si>
    <t>d. Tài sản tài chính phong tỏa, tạm giữ</t>
  </si>
  <si>
    <t>e. Tài sản tài chính chờ thanh toán</t>
  </si>
  <si>
    <t>f. Tài sản tài chính chờ cho vay</t>
  </si>
  <si>
    <t>9. Tài sản tài chính đã lưu ký tại VSD và chưa giao dịch của CTCK</t>
  </si>
  <si>
    <t>c. Tài sản tài chính đã lưu ký tại VSD và chưa giao dịch, cầm cố</t>
  </si>
  <si>
    <t>d. Tài sản tài chính đã lưu ký tại VSD và chưa giao dịch, phong tỏa, tạm giữ</t>
  </si>
  <si>
    <t xml:space="preserve">10. Tài sản tài chính chờ về của CTCK </t>
  </si>
  <si>
    <t>13. Tài sản tài chính được hưởng quyền của CTCK</t>
  </si>
  <si>
    <t>Số lượng chứng khoán</t>
  </si>
  <si>
    <t>f.  Tài sản tài chính chờ cho vay</t>
  </si>
  <si>
    <t>2. Tài sản tài chính đã lưu ký tại VSD và chưa giao dịch của Nhà đầu tư</t>
  </si>
  <si>
    <t>3. Tài sản tài chính chờ về của Nhà đầu tư</t>
  </si>
  <si>
    <t>Đồng Việt Nam</t>
  </si>
  <si>
    <t>a. Tiền gửi của Nhà đầu tư về giao dịch chứng khoán theo phương thức CTCK quản lý</t>
  </si>
  <si>
    <t>a. Tiền gửi bù trừ và thanh toán giao dịch chứng khoán của Nhà đầu tư trong nước</t>
  </si>
  <si>
    <t>b. Tiền gửi Tiền gửi bù trừ và thanh toán giao dịch chứng khoán của Nhà đầu tư nước ngoài</t>
  </si>
  <si>
    <t>12. Phải trả cổ tức, gốc và lãi trái phiếu</t>
  </si>
  <si>
    <t>Năm 2016</t>
  </si>
  <si>
    <t>C</t>
  </si>
  <si>
    <t>Mẫu số B02 - CTCK</t>
  </si>
  <si>
    <t>BÁO CÁO TÌNH HÌNH TÀI CHÍNH RIÊNG</t>
  </si>
  <si>
    <t>4.Trái phiếu phát hành dài hạn</t>
  </si>
  <si>
    <t xml:space="preserve">II. Nguồn kinh phí và quỹ khác </t>
  </si>
  <si>
    <t xml:space="preserve">11. Tài sản tài chính sửa lỗi giao dịch của CTCK </t>
  </si>
  <si>
    <t xml:space="preserve">12. Tài sản tài chính chưa lưu ký tại VSD của CTCK </t>
  </si>
  <si>
    <r>
      <t>5. Các t</t>
    </r>
    <r>
      <rPr>
        <sz val="11"/>
        <color indexed="8"/>
        <rFont val="Times New Roman"/>
        <family val="1"/>
      </rPr>
      <t>ài sản tài chính sẵn sàng để bán (AFS)</t>
    </r>
  </si>
  <si>
    <r>
      <t xml:space="preserve">6. Dự phòng suy giảm giá trị các tài </t>
    </r>
    <r>
      <rPr>
        <sz val="11"/>
        <color indexed="8"/>
        <rFont val="Times New Roman"/>
        <family val="1"/>
      </rPr>
      <t>sản tài chính và tài sản thế chấp</t>
    </r>
  </si>
  <si>
    <t>I. Tài sản tài chính (110 = 111 --&gt; 129)</t>
  </si>
  <si>
    <t>II. Tài sản ngắn hạn khác (130 = 131 --&gt; 136)</t>
  </si>
  <si>
    <t>5. Tài sản ngắn hạn khác</t>
  </si>
  <si>
    <t>1. Tài sản cố định hữu hình</t>
  </si>
  <si>
    <t>2. Tài sản cố định thuê tài chính</t>
  </si>
  <si>
    <t>3. Tài sản cố định vô hình</t>
  </si>
  <si>
    <t xml:space="preserve">  - Nguyên giá</t>
  </si>
  <si>
    <t xml:space="preserve">  - Đánh giá TSCĐHH theo giá trị hợp lý</t>
  </si>
  <si>
    <t xml:space="preserve">  - Đánh giá TSCĐTTC theo giá trị hợp lý</t>
  </si>
  <si>
    <t>TỔNG CỘNG TÀI SẢN (270 = 100 + 200)</t>
  </si>
  <si>
    <t xml:space="preserve">  - Đánh giá BĐSĐT theo giá trị hợp lý</t>
  </si>
  <si>
    <t>6. Người mua trả tiền trước dài hạn</t>
  </si>
  <si>
    <t xml:space="preserve">3.Trái phiếu chuyển đổi dài hạn </t>
  </si>
  <si>
    <t>D. VỐN CHỦ SỞ HỮU (400 = 410 + 420)</t>
  </si>
  <si>
    <t>1.1. Vốn góp của chủ sở hữu</t>
  </si>
  <si>
    <t>1.3. Quyền chọn chuyển đổi trái phiếu - Cấu phần vốn</t>
  </si>
  <si>
    <t>3. Chênh lệch tỷ giá hối đoái</t>
  </si>
  <si>
    <t>4. Quỹ dự trữ điều lệ</t>
  </si>
  <si>
    <t>5. Quỹ dự phòng tài chính và rủi ro nghiệp vụ</t>
  </si>
  <si>
    <t>6. Các Quỹ khác thuộc vốn chủ sở hữu</t>
  </si>
  <si>
    <t>7. Lợi nhuận chưa phân phối</t>
  </si>
  <si>
    <t>7.1. Lợi nhuận đã thực hiện</t>
  </si>
  <si>
    <t>7.2. Lợi nhuận chưa thực hiện</t>
  </si>
  <si>
    <t>a. Tài sản tài chính giao dịch tự do chuyển nhượng</t>
  </si>
  <si>
    <t>b. Tài sản tài chính hạn chế chuyển nhượng</t>
  </si>
  <si>
    <t xml:space="preserve">g. Tài sản tài chính ký quỹ đảm bảo khoản vay </t>
  </si>
  <si>
    <t>a. Tài sản tài chính đã lưu ký tại VSD và chưa giao dịch, tự do chuyển nhượng</t>
  </si>
  <si>
    <t>b. Tài sản tài chính đã lưu ký tại VSD và chưa giao dịch, hạn chế chuyển nhượng</t>
  </si>
  <si>
    <t>001</t>
  </si>
  <si>
    <t>002</t>
  </si>
  <si>
    <t>003</t>
  </si>
  <si>
    <t>004</t>
  </si>
  <si>
    <t>005</t>
  </si>
  <si>
    <t>006</t>
  </si>
  <si>
    <t>007</t>
  </si>
  <si>
    <t>008</t>
  </si>
  <si>
    <t>008.1</t>
  </si>
  <si>
    <t>008.2</t>
  </si>
  <si>
    <t>008.3</t>
  </si>
  <si>
    <t>008.4</t>
  </si>
  <si>
    <t>008.5</t>
  </si>
  <si>
    <t>008.6</t>
  </si>
  <si>
    <t>008.7</t>
  </si>
  <si>
    <t>009</t>
  </si>
  <si>
    <t>009.1</t>
  </si>
  <si>
    <t>009.2</t>
  </si>
  <si>
    <t>009.3</t>
  </si>
  <si>
    <t>009.4</t>
  </si>
  <si>
    <t>010</t>
  </si>
  <si>
    <t>011</t>
  </si>
  <si>
    <t>012</t>
  </si>
  <si>
    <t>013</t>
  </si>
  <si>
    <t xml:space="preserve">B. TÀI SẢN VÀ CÁC KHOẢN PHẢI TRẢ VỀ TÀI SẢN QUẢN LÝ CAM KẾT VỚI KHÁCH HÀNG </t>
  </si>
  <si>
    <t>021</t>
  </si>
  <si>
    <t>021.1</t>
  </si>
  <si>
    <t>021.2</t>
  </si>
  <si>
    <t>021.3</t>
  </si>
  <si>
    <t>021.4</t>
  </si>
  <si>
    <t>021.5</t>
  </si>
  <si>
    <t>021.6</t>
  </si>
  <si>
    <t>022</t>
  </si>
  <si>
    <t>022.1</t>
  </si>
  <si>
    <t>022.2</t>
  </si>
  <si>
    <t>022.3</t>
  </si>
  <si>
    <t>022.4</t>
  </si>
  <si>
    <t>023</t>
  </si>
  <si>
    <t>025</t>
  </si>
  <si>
    <t>1. Tài sản tài chính niêm yết/đăng ký giao dịch tại VSD của Nhà đầu tư</t>
  </si>
  <si>
    <t>026</t>
  </si>
  <si>
    <t>027</t>
  </si>
  <si>
    <t>027.1</t>
  </si>
  <si>
    <t>027.2</t>
  </si>
  <si>
    <t xml:space="preserve">b. Tiền của Nhà đầu tư về giao dịch chứng khoán theo phương thức Ngân hàng thương mại quản lý  </t>
  </si>
  <si>
    <t>028</t>
  </si>
  <si>
    <t>029</t>
  </si>
  <si>
    <t>030</t>
  </si>
  <si>
    <t>031</t>
  </si>
  <si>
    <t>031.1</t>
  </si>
  <si>
    <t>031.2</t>
  </si>
  <si>
    <t>032</t>
  </si>
  <si>
    <t>033</t>
  </si>
  <si>
    <t>034</t>
  </si>
  <si>
    <t>035</t>
  </si>
  <si>
    <t>I. Lưu chuyển tiền từ hoạt động kinh doanh</t>
  </si>
  <si>
    <t>II. Lưu chuyển tiền từ hoạt động đầu tư</t>
  </si>
  <si>
    <t>1. Tiền chi để mua sắm, xây dựng TSCĐ, BĐSĐT và các tài sản khác</t>
  </si>
  <si>
    <t>2. Tiền thu từ thanh lý, nhượng bán TSCĐ, BĐSĐT và các tài sản khác</t>
  </si>
  <si>
    <t>Lưu chuyển tiền thuần từ hoạt động đầu tư</t>
  </si>
  <si>
    <t>III. Lưu chuyển tiền từ hoạt động tài chính</t>
  </si>
  <si>
    <t>3. Tiền vay gốc</t>
  </si>
  <si>
    <t>3.1. Tiền vay Quỹ Hỗ trợ thanh toán</t>
  </si>
  <si>
    <t>3.2. Tiền vay khác</t>
  </si>
  <si>
    <t>4. Tiền chi trả nợ gốc vay</t>
  </si>
  <si>
    <t>4.1. Tiền chi trả gốc vay Quỹ Hỗ trợ thanh toán</t>
  </si>
  <si>
    <t>6. Cổ tức, lợi nhuận đã trả cho chủ sở hữu</t>
  </si>
  <si>
    <t>Lưu chuyển tiền thuần từ hoạt động tài chính</t>
  </si>
  <si>
    <t>IV. Tăng/giảm tiền thuần trong kỳ</t>
  </si>
  <si>
    <t>V. Tiền và các khoản tương đương tiền đầu kỳ</t>
  </si>
  <si>
    <t>Tiền gửi ngân hàng đầu kỳ:</t>
  </si>
  <si>
    <t>Các khoản tương đương tiền</t>
  </si>
  <si>
    <t>Ảnh hưởng của thay đổi tỷ giá hối đoái quy đổi ngoại tệ</t>
  </si>
  <si>
    <t>Tiền gửi ngân hàng cuối kỳ:</t>
  </si>
  <si>
    <t>BÁO CÁO LƯU CHUYỂN TIỀN TỆ RIÊNG</t>
  </si>
  <si>
    <t>Quý I năm 2016</t>
  </si>
  <si>
    <t>12</t>
  </si>
  <si>
    <t>13</t>
  </si>
  <si>
    <t>CHỈ TIÊU</t>
  </si>
  <si>
    <t>I. Lưu chuyển tiền hoạt động môi giới, ủy thác của khách hàng</t>
  </si>
  <si>
    <t>1. Tiền thu bán chứng khoán môi giới cho khách hàng</t>
  </si>
  <si>
    <t>2. Tiền chi mua chứng khoán môi giới cho khách hàng</t>
  </si>
  <si>
    <t>3. Tiền thu bán chứng khoán ủy thác của khách hàng</t>
  </si>
  <si>
    <t>Tăng/giảm tiền thuần trong kỳ</t>
  </si>
  <si>
    <t>II. Tiền và các khoản tương đương tiền đầu kỳ của khách hàng</t>
  </si>
  <si>
    <t xml:space="preserve">- Tiền gửi tổng hợp giao dịch chứng khoán cho khách hàng </t>
  </si>
  <si>
    <t>- Tiền gửi bù trừ và thanh toán giao dịch chứng khoán</t>
  </si>
  <si>
    <t>Mã Số</t>
  </si>
  <si>
    <t xml:space="preserve">- Tiền gửi của Nhà đầu tư về giao dịch chứng khoán theo phương thức CTCK quản lý </t>
  </si>
  <si>
    <t xml:space="preserve">  Trong đó có kỳ hạn</t>
  </si>
  <si>
    <t xml:space="preserve">- Tiền gửi của Nhà đầu tư về giao dịch chứng khoán theo phương thức Ngân hàng thương mại quản lý </t>
  </si>
  <si>
    <r>
      <t xml:space="preserve">PHẦN LƯU CHUYỂN TIỀN TỆ HOẠT ĐỘNG MÔI GIỚI, </t>
    </r>
    <r>
      <rPr>
        <b/>
        <i/>
        <sz val="15"/>
        <rFont val="Times New Roman"/>
        <family val="1"/>
      </rPr>
      <t xml:space="preserve">                     </t>
    </r>
    <r>
      <rPr>
        <b/>
        <sz val="15"/>
        <rFont val="Times New Roman"/>
        <family val="1"/>
      </rPr>
      <t xml:space="preserve">                                 </t>
    </r>
  </si>
  <si>
    <t>ỦY THÁC CỦA KHÁCH HÀNG</t>
  </si>
  <si>
    <t>Số tăng/ giảm</t>
  </si>
  <si>
    <t>Tăng</t>
  </si>
  <si>
    <t>Giảm</t>
  </si>
  <si>
    <t>1.1. Vốn pháp định</t>
  </si>
  <si>
    <t>1.2. Vốn bổ sung</t>
  </si>
  <si>
    <t>1.3. Thặng dư vốn cổ phần</t>
  </si>
  <si>
    <t>2. Cổ phiếu quỹ (*)</t>
  </si>
  <si>
    <t>3. Quỹ dự trữ vốn điều lệ</t>
  </si>
  <si>
    <t>4. Quỹ dự phòng tài chính và rủi ro nghiệp vụ</t>
  </si>
  <si>
    <t>7. Các Quỹ khác thuộc vốn chủ sở hữu</t>
  </si>
  <si>
    <t>8. Lợi nhuận chưa phân phối</t>
  </si>
  <si>
    <t>8.1. Lợi nhuận đã thực hiện</t>
  </si>
  <si>
    <t xml:space="preserve">8.2. Lợi nhuận chưa thực hiện </t>
  </si>
  <si>
    <t>II. Thu nhập toàn diện khác</t>
  </si>
  <si>
    <t>2.  Phần sở hữu đối với thu nhập toàn diện khác của công ty liên doanh, liên kết</t>
  </si>
  <si>
    <t>3. Lãi, lỗ đánh giá công cụ tài chính phái sinh</t>
  </si>
  <si>
    <t>4. Lãi, lỗ giao dịch kinh doanh ở nước ngoài</t>
  </si>
  <si>
    <t>5. Tăng, giảm khoản vốn góp vào công ty con</t>
  </si>
  <si>
    <t>6. Mua các khoản đầu tư vào công ty con</t>
  </si>
  <si>
    <t>7. Thanh lý các khoản đầu tư vào công ty con</t>
  </si>
  <si>
    <t>8. Mua cổ phiếu quỹ</t>
  </si>
  <si>
    <t>9. Thanh lý cổ phiếu quỹ</t>
  </si>
  <si>
    <t>10. Thay đổi vốn chủ sở hữu của cổ đông không nắm quyền kiểm soát</t>
  </si>
  <si>
    <t>Mẫu số B04 - CTCK</t>
  </si>
  <si>
    <t>BÁO CÁO TÌNH HÌNH BIẾN ĐỘNG VỐN CHỦ SỞ HỮU RIÊNG</t>
  </si>
  <si>
    <t>Lưu chuyển tiền thuần từ hoạt động kinh doanh</t>
  </si>
  <si>
    <t>VIII</t>
  </si>
  <si>
    <t>I. Biến động vốn chủ sở hữu</t>
  </si>
  <si>
    <t>1.4. Quyền chọn chuyển đổi trái phiếu - Cấu phần vốn</t>
  </si>
  <si>
    <t xml:space="preserve">1.5. Vốn khác của chủ sở hữu </t>
  </si>
  <si>
    <t>5. Chênh lệch đánh giá lại tài sản theo giá trị hợp lý</t>
  </si>
  <si>
    <t>6. Chênh lệch tỷ giá hối đoái</t>
  </si>
  <si>
    <t>Tổng cộng</t>
  </si>
  <si>
    <t xml:space="preserve">1.  Lãi/ lỗ từ đánh giá lại các tài sản tài chính sẵn sàng để bán </t>
  </si>
  <si>
    <t>Phó trưởng phòng Kế toán</t>
  </si>
  <si>
    <t>Số đầu năm</t>
  </si>
  <si>
    <t>Số cuối tháng</t>
  </si>
  <si>
    <t xml:space="preserve">1.1. Vay ngắn hạn </t>
  </si>
  <si>
    <t>4. Trái phiếu phát hành ngắn hạn</t>
  </si>
  <si>
    <t>8. Phải trả người bán ngắn hạn</t>
  </si>
  <si>
    <t xml:space="preserve"> </t>
  </si>
  <si>
    <t>Hà Nội, ngày 31 tháng 03 năm 2016</t>
  </si>
  <si>
    <t>Tại ngày 31 tháng 03 năm 2016</t>
  </si>
  <si>
    <t xml:space="preserve">Số dư cuối kỳ </t>
  </si>
  <si>
    <t>Quý I/2015</t>
  </si>
  <si>
    <t>Quý I/2016</t>
  </si>
  <si>
    <t>Mẫu số B03a - CTCK</t>
  </si>
  <si>
    <t>(Theo phương pháp trực tiếp)</t>
  </si>
  <si>
    <t>Mã</t>
  </si>
  <si>
    <t>Năm 2015</t>
  </si>
  <si>
    <t>1. Tiền đã chi mua các tài sản tài chính</t>
  </si>
  <si>
    <t>2. Tiền đã thu từ bán các tài sản tài chính</t>
  </si>
  <si>
    <t>3. Tiền chi nộp Quỹ Hỗ trợ thanh toán</t>
  </si>
  <si>
    <t xml:space="preserve">4. Cổ tức đã nhận </t>
  </si>
  <si>
    <t>5. Tiền lãi đã thu</t>
  </si>
  <si>
    <t xml:space="preserve">6. Tiền chi trả lãi vay cho hoạt động của CTCK </t>
  </si>
  <si>
    <t xml:space="preserve">7. Tiền chi trả Tổ chức cung cấp dịch vụ cho CTCK </t>
  </si>
  <si>
    <t>3. Tiền chi đầu tư góp vốn đầu tư vào công ty con, công ty liên doanh, liên kết và đầu tư khác</t>
  </si>
  <si>
    <t>1. Tiền thu từ phát hành cổ phiếu, nhận vốn góp của chủ sở hữu</t>
  </si>
  <si>
    <t>4.2. Tiền chi trả gốc vay tài sản tài chính</t>
  </si>
  <si>
    <t>4.3. Tiền chi trả gốc vay khác</t>
  </si>
  <si>
    <t>5. Tiền chi trả nợ gốc thuê tài chính</t>
  </si>
  <si>
    <t xml:space="preserve">Tiền gửi ngân hàng cho hoạt động CTCK </t>
  </si>
  <si>
    <t>VI. Tiền và các khoản tương đương tiền cuối kỳ (70 = 50 + 60)</t>
  </si>
  <si>
    <t>1</t>
  </si>
  <si>
    <t>2</t>
  </si>
  <si>
    <t>4. Tiền chi mua chứng khoán ủy thác của khách hàng</t>
  </si>
  <si>
    <t xml:space="preserve">  Trong đó có kỳ hạn:</t>
  </si>
  <si>
    <t>- Tiền gửi của tổ chức phát hành</t>
  </si>
  <si>
    <t>III. Tiền và các khoản tương đương tiền cuối kỳ của khách hàng (40 = 20 + 30)</t>
  </si>
  <si>
    <t>Số dư đầu kỳ</t>
  </si>
  <si>
    <t>1.8. Doanh thu tư vấn</t>
  </si>
  <si>
    <t>1.10. Doanh thu nghiệp vụ lưu ký chứng khoán</t>
  </si>
  <si>
    <t>1.9. Doanh thu hoạt động nhận ủy thác, đấu giá</t>
  </si>
  <si>
    <t>2.3. Chi phí lãi vay, lỗ từ các khoản cho vay và phải thu</t>
  </si>
  <si>
    <t>2.4. Lỗ bán các tài sản tài chính sẵn sàng để bán (AFS)</t>
  </si>
  <si>
    <t>2.9. Chi phí tư vấn</t>
  </si>
  <si>
    <t>2.11. Chi phí nghiệp vụ lưu ký chứng khoán</t>
  </si>
  <si>
    <t>2.10. 1.10. Chí phí hoạt động đấu giá, ủy thác</t>
  </si>
  <si>
    <t>4.4. Chi phí đầu tư khác</t>
  </si>
  <si>
    <t>12.4. Lãi/(Lỗ) từ đánh giá lại các công cụ tài chính phái sinh</t>
  </si>
  <si>
    <t xml:space="preserve">12.5. Lãi/(lỗ) chênh lệch tỷ giá của hoạt động tại nước ngoài </t>
  </si>
  <si>
    <t>12.6. Lãi, lỗ từ các khoản đầu tư vào công ty con. Công ty liên kết, liên doanh chưa chia</t>
  </si>
  <si>
    <t>12.7. Lãi, lỗ đánh giá công cụ phái sinh</t>
  </si>
  <si>
    <t>12.8. Lãi, lỗ đánh giá lại tài sản cố định theo mô hình giá trị hợp lý</t>
  </si>
  <si>
    <t>a. Cổ phiếu phổ thông</t>
  </si>
  <si>
    <t>b. Cổ phiếu ưu đãi</t>
  </si>
  <si>
    <t xml:space="preserve">8. Tiền chi nộp thuế liên quan đến hoạt động CTCK </t>
  </si>
  <si>
    <t>9. Tiền chi thanh toán các chi phí cho hoạt động mua, bán các tài sản tài chính (chi phí giao dịch, phí chuyển tiền)</t>
  </si>
  <si>
    <t>10. Tiền thu khác từ hoạt động kinh doanh</t>
  </si>
  <si>
    <t>11. Tiền chi khác cho hoạt động kinh doanh</t>
  </si>
  <si>
    <t>5.Tiền thu lãi cho vay, cổ tức và lợi nhuận được chia</t>
  </si>
  <si>
    <t>4. Tiền thu hồi đầu tư góp vốn vào công ty con, công ty liên doanh, liên kết và đầu tư khác</t>
  </si>
  <si>
    <t>2.Tiền chi trả vốn góp cho các chủ sở hữu, mua cổ phiếu quỹ</t>
  </si>
  <si>
    <t>5. Thu tiền từ tài khoản vãng lai của khách hàng</t>
  </si>
  <si>
    <t>6. Chi tiền từ tài khoản vãng lai của khách hàng</t>
  </si>
  <si>
    <t>7. Thu vay Quỹ Hỗ trợ thanh toán</t>
  </si>
  <si>
    <t>8. Chi trả vay Quỹ Hỗ trợ thanh toán</t>
  </si>
  <si>
    <t xml:space="preserve">9. Nhận tiền gửi để thanh toán giao dịch chứng khoán của khách hàng </t>
  </si>
  <si>
    <t>10. Nhận tiền gửi của Nhà đầu tư cho hoạt động ủy thác đầu tư của khách hàng</t>
  </si>
  <si>
    <t>11. Chi trả phí lưu ký chứng khoán của khách hàng</t>
  </si>
  <si>
    <t>12. Thu lỗi giao dịch chứng khoán</t>
  </si>
  <si>
    <t>13. Chi lỗi giao dịch chứng khoán</t>
  </si>
  <si>
    <t>14. Tiền thu của Tổ chức phát hành chứng khoán</t>
  </si>
  <si>
    <t>15. Tiền chi trả Tổ chức phát hành chứng khoán</t>
  </si>
  <si>
    <t>024</t>
  </si>
  <si>
    <t>4. Tài sản tài chính chưa lưu ký tại VSD của Nhà đầu tư</t>
  </si>
  <si>
    <t>5. Tài sản tài chính được hưởng quyền của Nhà đầu tư</t>
  </si>
  <si>
    <t>6. Tiền gửi của khách hàng</t>
  </si>
  <si>
    <t>6.1. Tiền gửi về hoạt động môi giới chứng khoán</t>
  </si>
  <si>
    <t>6.2. Tiền gửi tổng hợp giao dịch chứng khoán cho khách hàng</t>
  </si>
  <si>
    <t>6.3. Tiền gửi bù trừ và thanh toán giao dịch chứng khoán</t>
  </si>
  <si>
    <t>028.1</t>
  </si>
  <si>
    <t>028.2</t>
  </si>
  <si>
    <t>6.4. Tiền gửi của Tổ chức phát hành chứng khoán</t>
  </si>
  <si>
    <t>030.1</t>
  </si>
  <si>
    <t>030.2</t>
  </si>
  <si>
    <t>7. Phải trả Nhà đầu tư về tiền gửi giao dịch chứng khoán theo phương thức CTCK quản lý</t>
  </si>
  <si>
    <t xml:space="preserve">7.1. Phải trả Nhà đầu tư trong nước về tiền gửi giao dịch chứng khoán theo phương thức CTCK quản lý </t>
  </si>
  <si>
    <t>7.2. Phải trả Nhà đầu tư nước ngoài về tiền gửi giao dịch chứng khoán theo phương thức CTCK quản lý</t>
  </si>
  <si>
    <t xml:space="preserve">8. Phải trả Nhà đầu tư về tiền gửi giao dịch chứng khoán theo phương thức Ngân hàng thương mại quản lý </t>
  </si>
  <si>
    <t xml:space="preserve">8.1. Phải trả Nhà đầu tư trong nước về tiền gửi giao dịch chứng khoán theo phương thức Ngân hàng thương mại quản lý </t>
  </si>
  <si>
    <t xml:space="preserve">8.2. Phải trả Nhà đầu tư nước ngoài về tiền gửi giao dịch chứng khoán theo phương thức Ngân hàng thương mại quản lý </t>
  </si>
  <si>
    <t>9. Phải trả Tổ chức phát hành chứng khoán</t>
  </si>
  <si>
    <t>10. Phải thu/phải trả của khách hàng về lỗi giao dịch các tài sản tài chính</t>
  </si>
  <si>
    <t>11. Phải trả vay CTCK</t>
  </si>
  <si>
    <t>14</t>
  </si>
  <si>
    <t>15</t>
  </si>
</sst>
</file>

<file path=xl/styles.xml><?xml version="1.0" encoding="utf-8"?>
<styleSheet xmlns="http://schemas.openxmlformats.org/spreadsheetml/2006/main">
  <numFmts count="3">
    <numFmt numFmtId="43" formatCode="_(* #,##0.00_);_(* \(#,##0.00\);_(* &quot;-&quot;??_);_(@_)"/>
    <numFmt numFmtId="164" formatCode="#,##0;\(#,##0\);\ "/>
    <numFmt numFmtId="170" formatCode="_(* #,##0_);_(* \(#,##0\);_(* &quot;-&quot;??_);_(@_)"/>
  </numFmts>
  <fonts count="15">
    <font>
      <sz val="10"/>
      <name val="Arial"/>
      <family val="2"/>
    </font>
    <font>
      <sz val="10"/>
      <name val="Arial"/>
      <family val="2"/>
    </font>
    <font>
      <b/>
      <sz val="15"/>
      <color indexed="8"/>
      <name val="Times New Roman"/>
      <family val="1"/>
    </font>
    <font>
      <b/>
      <sz val="11"/>
      <color indexed="8"/>
      <name val="Times New Roman"/>
      <family val="1"/>
    </font>
    <font>
      <b/>
      <i/>
      <sz val="11"/>
      <name val="Times New Roman"/>
      <family val="1"/>
    </font>
    <font>
      <sz val="11"/>
      <name val="Times New Roman"/>
      <family val="1"/>
    </font>
    <font>
      <sz val="11"/>
      <color indexed="8"/>
      <name val="Times New Roman"/>
      <family val="1"/>
    </font>
    <font>
      <i/>
      <sz val="11"/>
      <name val="Times New Roman"/>
      <family val="1"/>
    </font>
    <font>
      <i/>
      <sz val="11"/>
      <color indexed="8"/>
      <name val="Times New Roman"/>
      <family val="1"/>
    </font>
    <font>
      <b/>
      <sz val="11"/>
      <name val="Times New Roman"/>
      <family val="1"/>
    </font>
    <font>
      <sz val="11"/>
      <color indexed="8"/>
      <name val="Times New Roman"/>
      <family val="1"/>
    </font>
    <font>
      <b/>
      <sz val="15"/>
      <name val="Times New Roman"/>
      <family val="1"/>
    </font>
    <font>
      <b/>
      <i/>
      <sz val="15"/>
      <name val="Times New Roman"/>
      <family val="1"/>
    </font>
    <font>
      <sz val="11"/>
      <color rgb="FF000000"/>
      <name val="Times New Roman"/>
      <family val="1"/>
    </font>
    <font>
      <b/>
      <sz val="11"/>
      <color rgb="FF000000"/>
      <name val="Times New Roman"/>
      <family val="1"/>
    </font>
  </fonts>
  <fills count="3">
    <fill>
      <patternFill patternType="none"/>
    </fill>
    <fill>
      <patternFill patternType="gray125"/>
    </fill>
    <fill>
      <patternFill patternType="solid">
        <fgColor theme="0"/>
        <bgColor indexed="64"/>
      </patternFill>
    </fill>
  </fills>
  <borders count="28">
    <border>
      <left/>
      <right/>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23"/>
      </right>
      <top style="thin">
        <color indexed="8"/>
      </top>
      <bottom style="thin">
        <color indexed="23"/>
      </bottom>
      <diagonal/>
    </border>
    <border>
      <left style="thin">
        <color indexed="8"/>
      </left>
      <right/>
      <top style="thin">
        <color indexed="8"/>
      </top>
      <bottom/>
      <diagonal/>
    </border>
    <border>
      <left/>
      <right style="thin">
        <color indexed="23"/>
      </right>
      <top style="thin">
        <color indexed="8"/>
      </top>
      <bottom/>
      <diagonal/>
    </border>
    <border>
      <left style="thin">
        <color indexed="8"/>
      </left>
      <right/>
      <top/>
      <bottom style="thin">
        <color indexed="23"/>
      </bottom>
      <diagonal/>
    </border>
    <border>
      <left/>
      <right style="thin">
        <color indexed="23"/>
      </right>
      <top/>
      <bottom style="thin">
        <color indexed="23"/>
      </bottom>
      <diagonal/>
    </border>
    <border>
      <left/>
      <right style="thin">
        <color indexed="8"/>
      </right>
      <top style="thin">
        <color indexed="8"/>
      </top>
      <bottom style="thin">
        <color indexed="23"/>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rgb="FFD4D0C8"/>
      </right>
      <top/>
      <bottom style="thin">
        <color rgb="FFD4D0C8"/>
      </bottom>
      <diagonal/>
    </border>
    <border>
      <left/>
      <right style="thin">
        <color indexed="8"/>
      </right>
      <top/>
      <bottom style="thin">
        <color rgb="FFD4D0C8"/>
      </bottom>
      <diagonal/>
    </border>
    <border>
      <left/>
      <right style="thin">
        <color rgb="FFD4D0C8"/>
      </right>
      <top/>
      <bottom style="thin">
        <color indexed="8"/>
      </bottom>
      <diagonal/>
    </border>
    <border>
      <left style="thin">
        <color indexed="8"/>
      </left>
      <right/>
      <top style="thin">
        <color rgb="FFD4D0C8"/>
      </top>
      <bottom style="thin">
        <color indexed="8"/>
      </bottom>
      <diagonal/>
    </border>
    <border>
      <left/>
      <right style="thin">
        <color rgb="FFD4D0C8"/>
      </right>
      <top style="thin">
        <color rgb="FFD4D0C8"/>
      </top>
      <bottom style="thin">
        <color indexed="8"/>
      </bottom>
      <diagonal/>
    </border>
    <border>
      <left style="thin">
        <color indexed="8"/>
      </left>
      <right/>
      <top style="thin">
        <color rgb="FFD4D0C8"/>
      </top>
      <bottom style="thin">
        <color rgb="FFD4D0C8"/>
      </bottom>
      <diagonal/>
    </border>
    <border>
      <left/>
      <right style="thin">
        <color rgb="FFD4D0C8"/>
      </right>
      <top style="thin">
        <color rgb="FFD4D0C8"/>
      </top>
      <bottom style="thin">
        <color rgb="FFD4D0C8"/>
      </bottom>
      <diagonal/>
    </border>
    <border>
      <left style="thin">
        <color indexed="8"/>
      </left>
      <right/>
      <top style="thin">
        <color indexed="23"/>
      </top>
      <bottom style="thin">
        <color rgb="FFD4D0C8"/>
      </bottom>
      <diagonal/>
    </border>
    <border>
      <left/>
      <right style="thin">
        <color rgb="FFD4D0C8"/>
      </right>
      <top style="thin">
        <color indexed="23"/>
      </top>
      <bottom style="thin">
        <color rgb="FFD4D0C8"/>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5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164" fontId="6" fillId="2" borderId="19" xfId="0" applyNumberFormat="1" applyFont="1" applyFill="1" applyBorder="1" applyAlignment="1" applyProtection="1">
      <alignment horizontal="right" vertical="top"/>
    </xf>
    <xf numFmtId="164" fontId="5" fillId="2" borderId="19" xfId="0" applyNumberFormat="1" applyFont="1" applyFill="1" applyBorder="1" applyAlignment="1" applyProtection="1">
      <alignment horizontal="right" vertical="top"/>
    </xf>
    <xf numFmtId="0" fontId="5" fillId="2" borderId="0" xfId="0" applyFont="1" applyFill="1">
      <alignment vertical="center"/>
    </xf>
    <xf numFmtId="0" fontId="6" fillId="2" borderId="0" xfId="0" applyNumberFormat="1" applyFont="1" applyFill="1" applyBorder="1" applyAlignment="1" applyProtection="1">
      <alignment vertical="top"/>
    </xf>
    <xf numFmtId="0" fontId="7" fillId="2" borderId="0" xfId="0" applyFont="1" applyFill="1" applyAlignment="1">
      <alignment horizontal="center" vertical="center" wrapText="1"/>
    </xf>
    <xf numFmtId="0" fontId="3"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right"/>
    </xf>
    <xf numFmtId="0" fontId="3" fillId="2" borderId="19" xfId="0" applyNumberFormat="1" applyFont="1" applyFill="1" applyBorder="1" applyAlignment="1" applyProtection="1">
      <alignment horizontal="center" vertical="top"/>
    </xf>
    <xf numFmtId="0" fontId="3" fillId="2" borderId="19" xfId="0" applyNumberFormat="1" applyFont="1" applyFill="1" applyBorder="1" applyAlignment="1" applyProtection="1">
      <alignment horizontal="center" vertical="top" wrapText="1"/>
    </xf>
    <xf numFmtId="164" fontId="3" fillId="2" borderId="19" xfId="0" applyNumberFormat="1" applyFont="1" applyFill="1" applyBorder="1" applyAlignment="1" applyProtection="1">
      <alignment horizontal="right" vertical="top"/>
    </xf>
    <xf numFmtId="164" fontId="3" fillId="2" borderId="20" xfId="0" applyNumberFormat="1" applyFont="1" applyFill="1" applyBorder="1" applyAlignment="1" applyProtection="1">
      <alignment horizontal="right" vertical="top"/>
    </xf>
    <xf numFmtId="0" fontId="6" fillId="2" borderId="19" xfId="0" applyNumberFormat="1" applyFont="1" applyFill="1" applyBorder="1" applyAlignment="1" applyProtection="1">
      <alignment horizontal="center" vertical="top"/>
    </xf>
    <xf numFmtId="0" fontId="6" fillId="2" borderId="19" xfId="0" applyNumberFormat="1" applyFont="1" applyFill="1" applyBorder="1" applyAlignment="1" applyProtection="1">
      <alignment horizontal="center" vertical="top" wrapText="1"/>
    </xf>
    <xf numFmtId="164" fontId="6" fillId="2" borderId="20" xfId="0" applyNumberFormat="1" applyFont="1" applyFill="1" applyBorder="1" applyAlignment="1" applyProtection="1">
      <alignment horizontal="right" vertical="top"/>
    </xf>
    <xf numFmtId="0" fontId="6" fillId="2" borderId="19" xfId="0" quotePrefix="1" applyNumberFormat="1" applyFont="1" applyFill="1" applyBorder="1" applyAlignment="1" applyProtection="1">
      <alignment horizontal="center" vertical="top"/>
    </xf>
    <xf numFmtId="164" fontId="5" fillId="2" borderId="0" xfId="0" applyNumberFormat="1" applyFont="1" applyFill="1">
      <alignment vertical="center"/>
    </xf>
    <xf numFmtId="0" fontId="6" fillId="2" borderId="21" xfId="0" applyNumberFormat="1" applyFont="1" applyFill="1" applyBorder="1" applyAlignment="1" applyProtection="1">
      <alignment horizontal="center" vertical="top"/>
    </xf>
    <xf numFmtId="0" fontId="6" fillId="2" borderId="21" xfId="0" applyNumberFormat="1" applyFont="1" applyFill="1" applyBorder="1" applyAlignment="1" applyProtection="1">
      <alignment horizontal="center" vertical="top" wrapText="1"/>
    </xf>
    <xf numFmtId="164" fontId="6" fillId="2" borderId="21" xfId="0" applyNumberFormat="1" applyFont="1" applyFill="1" applyBorder="1" applyAlignment="1" applyProtection="1">
      <alignment horizontal="right" vertical="top"/>
    </xf>
    <xf numFmtId="164" fontId="6" fillId="2" borderId="1" xfId="0" applyNumberFormat="1" applyFont="1" applyFill="1" applyBorder="1" applyAlignment="1" applyProtection="1">
      <alignment horizontal="right" vertical="top"/>
    </xf>
    <xf numFmtId="0" fontId="3" fillId="2" borderId="0" xfId="0" applyNumberFormat="1" applyFont="1" applyFill="1" applyBorder="1" applyAlignment="1" applyProtection="1">
      <alignment horizontal="center" vertical="center"/>
    </xf>
    <xf numFmtId="0" fontId="9" fillId="2" borderId="0" xfId="0" applyFont="1" applyFill="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vertical="top" wrapText="1"/>
    </xf>
    <xf numFmtId="0" fontId="7" fillId="0" borderId="2" xfId="0" applyFont="1" applyBorder="1" applyAlignment="1">
      <alignment vertical="top" wrapText="1"/>
    </xf>
    <xf numFmtId="0" fontId="6" fillId="2" borderId="0" xfId="0" applyNumberFormat="1" applyFont="1" applyFill="1" applyBorder="1" applyAlignment="1" applyProtection="1">
      <alignment horizontal="left" vertical="top" wrapText="1"/>
    </xf>
    <xf numFmtId="0" fontId="5" fillId="0" borderId="2" xfId="0" applyFont="1" applyBorder="1" applyAlignment="1">
      <alignment horizontal="center" vertical="center" wrapText="1"/>
    </xf>
    <xf numFmtId="0" fontId="9" fillId="0" borderId="0" xfId="0" applyFont="1" applyBorder="1">
      <alignment vertical="center"/>
    </xf>
    <xf numFmtId="0" fontId="5" fillId="0" borderId="0" xfId="0" applyFont="1" applyBorder="1">
      <alignment vertical="center"/>
    </xf>
    <xf numFmtId="0" fontId="5" fillId="0" borderId="0" xfId="0" applyFont="1" applyAlignment="1">
      <alignment vertical="center"/>
    </xf>
    <xf numFmtId="0" fontId="5" fillId="0" borderId="0" xfId="0" applyFont="1" applyAlignment="1">
      <alignment horizontal="center" vertical="center" wrapText="1"/>
    </xf>
    <xf numFmtId="0" fontId="4" fillId="2" borderId="0" xfId="0" applyFont="1" applyFill="1" applyAlignment="1">
      <alignment vertical="center"/>
    </xf>
    <xf numFmtId="0" fontId="7" fillId="2" borderId="0" xfId="0" applyFont="1" applyFill="1" applyAlignment="1">
      <alignment vertical="center" wrapText="1"/>
    </xf>
    <xf numFmtId="0" fontId="5" fillId="0" borderId="2" xfId="0" quotePrefix="1" applyFont="1" applyBorder="1" applyAlignment="1">
      <alignment horizontal="center" vertical="top" wrapText="1"/>
    </xf>
    <xf numFmtId="0" fontId="5" fillId="0" borderId="0" xfId="0" applyFont="1" applyBorder="1" applyAlignment="1">
      <alignment horizontal="left" vertical="center"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0" xfId="0" quotePrefix="1" applyFont="1" applyBorder="1" applyAlignment="1">
      <alignment horizontal="center" vertical="top" wrapText="1"/>
    </xf>
    <xf numFmtId="0" fontId="7" fillId="0" borderId="0" xfId="0" applyFont="1" applyBorder="1" applyAlignment="1">
      <alignment vertical="top" wrapText="1"/>
    </xf>
    <xf numFmtId="0" fontId="6" fillId="2" borderId="0" xfId="0" applyNumberFormat="1" applyFont="1" applyFill="1" applyBorder="1" applyAlignment="1" applyProtection="1">
      <alignment vertical="top" wrapText="1"/>
    </xf>
    <xf numFmtId="0" fontId="13" fillId="0" borderId="2" xfId="0" applyFont="1" applyBorder="1" applyAlignment="1">
      <alignment horizontal="center" vertical="top" wrapText="1"/>
    </xf>
    <xf numFmtId="0" fontId="14" fillId="0" borderId="2" xfId="0" applyFont="1" applyBorder="1" applyAlignment="1">
      <alignment horizontal="justify" vertical="top" wrapText="1"/>
    </xf>
    <xf numFmtId="0" fontId="13" fillId="0" borderId="2" xfId="0" applyFont="1" applyBorder="1" applyAlignment="1">
      <alignment horizontal="justify" vertical="top" wrapText="1"/>
    </xf>
    <xf numFmtId="0" fontId="14" fillId="0" borderId="2" xfId="0" applyFont="1" applyBorder="1" applyAlignment="1">
      <alignment horizontal="center" vertical="center" wrapText="1"/>
    </xf>
    <xf numFmtId="0" fontId="4" fillId="2" borderId="0" xfId="0" applyFont="1" applyFill="1" applyAlignment="1">
      <alignment horizontal="left" vertical="center"/>
    </xf>
    <xf numFmtId="0" fontId="13" fillId="0" borderId="2" xfId="0" applyFont="1" applyBorder="1" applyAlignment="1">
      <alignment horizontal="left" vertical="top" wrapText="1"/>
    </xf>
    <xf numFmtId="0" fontId="9" fillId="0" borderId="0" xfId="0" applyFont="1">
      <alignment vertical="center"/>
    </xf>
    <xf numFmtId="170" fontId="9" fillId="0" borderId="2" xfId="1" applyNumberFormat="1" applyFont="1" applyBorder="1" applyAlignment="1">
      <alignment horizontal="right" vertical="center" wrapText="1"/>
    </xf>
    <xf numFmtId="170" fontId="5" fillId="0" borderId="2" xfId="1" applyNumberFormat="1" applyFont="1" applyBorder="1" applyAlignment="1">
      <alignment horizontal="right" vertical="center" wrapText="1"/>
    </xf>
    <xf numFmtId="170" fontId="5" fillId="0" borderId="0" xfId="1" applyNumberFormat="1" applyFont="1" applyBorder="1" applyAlignment="1">
      <alignment horizontal="right" vertical="center" wrapText="1"/>
    </xf>
    <xf numFmtId="170" fontId="5" fillId="0" borderId="0" xfId="0" applyNumberFormat="1" applyFont="1">
      <alignment vertical="center"/>
    </xf>
    <xf numFmtId="170" fontId="5" fillId="2" borderId="2" xfId="1" applyNumberFormat="1" applyFont="1" applyFill="1" applyBorder="1" applyAlignment="1">
      <alignment horizontal="right" vertical="center" wrapText="1"/>
    </xf>
    <xf numFmtId="170" fontId="9" fillId="2" borderId="2" xfId="1" applyNumberFormat="1" applyFont="1" applyFill="1" applyBorder="1" applyAlignment="1">
      <alignment horizontal="right" vertical="center" wrapText="1"/>
    </xf>
    <xf numFmtId="170" fontId="9" fillId="0" borderId="2" xfId="1" applyNumberFormat="1" applyFont="1" applyBorder="1" applyAlignment="1">
      <alignment horizontal="right" vertical="top" wrapText="1"/>
    </xf>
    <xf numFmtId="170" fontId="5" fillId="0" borderId="2" xfId="1" applyNumberFormat="1" applyFont="1" applyBorder="1" applyAlignment="1">
      <alignment horizontal="right" vertical="top" wrapText="1"/>
    </xf>
    <xf numFmtId="170" fontId="5" fillId="0" borderId="2" xfId="1" applyNumberFormat="1" applyFont="1" applyBorder="1" applyAlignment="1">
      <alignment horizontal="center" vertical="top" wrapText="1"/>
    </xf>
    <xf numFmtId="170" fontId="5" fillId="0" borderId="0" xfId="1" applyNumberFormat="1" applyFont="1" applyBorder="1" applyAlignment="1">
      <alignment horizontal="center" vertical="top" wrapText="1"/>
    </xf>
    <xf numFmtId="170" fontId="5" fillId="0" borderId="2" xfId="1" applyNumberFormat="1" applyFont="1" applyBorder="1" applyAlignment="1">
      <alignment vertical="top" wrapText="1"/>
    </xf>
    <xf numFmtId="0" fontId="9"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3" fontId="13" fillId="0" borderId="2" xfId="0" applyNumberFormat="1" applyFont="1" applyBorder="1" applyAlignment="1">
      <alignment horizontal="right" vertical="center" wrapText="1"/>
    </xf>
    <xf numFmtId="170" fontId="13" fillId="0" borderId="2" xfId="0" applyNumberFormat="1" applyFont="1" applyBorder="1" applyAlignment="1">
      <alignment horizontal="right" vertical="center" wrapText="1"/>
    </xf>
    <xf numFmtId="170" fontId="14" fillId="0" borderId="2" xfId="0" applyNumberFormat="1" applyFont="1" applyBorder="1" applyAlignment="1">
      <alignment horizontal="right" vertical="center" wrapText="1"/>
    </xf>
    <xf numFmtId="0" fontId="6" fillId="2" borderId="0" xfId="0" applyNumberFormat="1" applyFont="1" applyFill="1" applyBorder="1" applyAlignment="1" applyProtection="1">
      <alignment horizontal="left" vertical="top" wrapText="1"/>
    </xf>
    <xf numFmtId="0" fontId="11" fillId="0" borderId="0" xfId="0" applyFont="1" applyAlignment="1">
      <alignment horizontal="center" vertical="center"/>
    </xf>
    <xf numFmtId="170" fontId="5" fillId="0" borderId="0" xfId="1" applyNumberFormat="1" applyFont="1">
      <alignment vertical="center"/>
    </xf>
    <xf numFmtId="170" fontId="9" fillId="0" borderId="2" xfId="1" applyNumberFormat="1" applyFont="1" applyBorder="1" applyAlignment="1">
      <alignment horizontal="center" vertical="center" wrapText="1"/>
    </xf>
    <xf numFmtId="0" fontId="4" fillId="0" borderId="2" xfId="0" applyFont="1" applyBorder="1" applyAlignment="1">
      <alignment horizontal="center" vertical="top" wrapText="1"/>
    </xf>
    <xf numFmtId="0" fontId="9" fillId="0" borderId="3" xfId="0" applyFont="1" applyBorder="1" applyAlignment="1">
      <alignment vertical="top" wrapText="1"/>
    </xf>
    <xf numFmtId="170" fontId="9" fillId="0" borderId="3" xfId="0" applyNumberFormat="1" applyFont="1" applyBorder="1" applyAlignment="1">
      <alignment vertical="top" wrapText="1"/>
    </xf>
    <xf numFmtId="0" fontId="9" fillId="0" borderId="0" xfId="0" applyFont="1" applyBorder="1" applyAlignment="1">
      <alignment vertical="top" wrapText="1"/>
    </xf>
    <xf numFmtId="170" fontId="9" fillId="0" borderId="0" xfId="0" applyNumberFormat="1" applyFont="1" applyBorder="1" applyAlignment="1">
      <alignment vertical="top" wrapText="1"/>
    </xf>
    <xf numFmtId="170" fontId="9" fillId="0" borderId="2" xfId="1" quotePrefix="1" applyNumberFormat="1" applyFont="1" applyBorder="1" applyAlignment="1">
      <alignment horizontal="center" vertical="center" wrapText="1"/>
    </xf>
    <xf numFmtId="170" fontId="4" fillId="0" borderId="2" xfId="0" applyNumberFormat="1" applyFont="1" applyBorder="1" applyAlignment="1">
      <alignment horizontal="center" vertical="top" wrapText="1"/>
    </xf>
    <xf numFmtId="170" fontId="9" fillId="0" borderId="2" xfId="1" applyNumberFormat="1" applyFont="1" applyBorder="1" applyAlignment="1">
      <alignment horizontal="center" vertical="top" wrapText="1"/>
    </xf>
    <xf numFmtId="170" fontId="5" fillId="0" borderId="2" xfId="0" applyNumberFormat="1" applyFont="1" applyBorder="1" applyAlignment="1">
      <alignment horizontal="center" vertical="top" wrapText="1"/>
    </xf>
    <xf numFmtId="0" fontId="5" fillId="0" borderId="4" xfId="0" applyFont="1" applyBorder="1" applyAlignment="1">
      <alignment horizontal="center" vertical="top" wrapText="1"/>
    </xf>
    <xf numFmtId="170" fontId="5" fillId="0" borderId="4" xfId="1" applyNumberFormat="1" applyFont="1" applyBorder="1" applyAlignment="1">
      <alignment horizontal="center" vertical="top" wrapText="1"/>
    </xf>
    <xf numFmtId="0" fontId="5" fillId="0" borderId="5" xfId="0" applyFont="1" applyBorder="1" applyAlignment="1">
      <alignment horizontal="center" vertical="top" wrapText="1"/>
    </xf>
    <xf numFmtId="170" fontId="5" fillId="2" borderId="2" xfId="1" applyNumberFormat="1" applyFont="1" applyFill="1" applyBorder="1" applyAlignment="1">
      <alignment horizontal="center" vertical="top" wrapText="1"/>
    </xf>
    <xf numFmtId="170" fontId="4" fillId="2" borderId="2" xfId="1" applyNumberFormat="1" applyFont="1" applyFill="1" applyBorder="1" applyAlignment="1">
      <alignment horizontal="center" vertical="top" wrapText="1"/>
    </xf>
    <xf numFmtId="170" fontId="5" fillId="0" borderId="0" xfId="1" applyNumberFormat="1" applyFont="1" applyAlignment="1">
      <alignment horizontal="center" vertical="center"/>
    </xf>
    <xf numFmtId="0" fontId="0" fillId="0" borderId="0" xfId="0" applyAlignment="1"/>
    <xf numFmtId="0" fontId="3" fillId="2" borderId="11" xfId="0" applyNumberFormat="1" applyFont="1" applyFill="1" applyBorder="1" applyAlignment="1" applyProtection="1">
      <alignment horizontal="center" vertical="center" wrapText="1"/>
    </xf>
    <xf numFmtId="0" fontId="4" fillId="2" borderId="0" xfId="0" applyFont="1" applyFill="1" applyAlignment="1">
      <alignment horizontal="center" vertical="center"/>
    </xf>
    <xf numFmtId="0" fontId="7" fillId="2" borderId="0" xfId="0" applyFont="1" applyFill="1" applyAlignment="1">
      <alignment horizontal="center" vertical="center" wrapText="1"/>
    </xf>
    <xf numFmtId="0" fontId="2"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7" fillId="2" borderId="12" xfId="0" applyFont="1" applyFill="1" applyBorder="1" applyAlignment="1">
      <alignment horizontal="right" vertical="center"/>
    </xf>
    <xf numFmtId="0" fontId="3" fillId="2" borderId="0" xfId="0" applyNumberFormat="1" applyFont="1" applyFill="1" applyBorder="1" applyAlignment="1" applyProtection="1">
      <alignment horizontal="left" vertical="top"/>
    </xf>
    <xf numFmtId="0" fontId="6" fillId="2" borderId="0" xfId="0" applyNumberFormat="1" applyFont="1" applyFill="1" applyBorder="1" applyAlignment="1" applyProtection="1">
      <alignment horizontal="left" vertical="top" wrapText="1"/>
    </xf>
    <xf numFmtId="0" fontId="3" fillId="2" borderId="6"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center" vertical="center" wrapText="1"/>
    </xf>
    <xf numFmtId="0" fontId="3" fillId="2" borderId="26" xfId="0" applyNumberFormat="1" applyFont="1" applyFill="1" applyBorder="1" applyAlignment="1" applyProtection="1">
      <alignment horizontal="left" vertical="top" wrapText="1"/>
    </xf>
    <xf numFmtId="0" fontId="3" fillId="2" borderId="27" xfId="0" applyNumberFormat="1" applyFont="1" applyFill="1" applyBorder="1" applyAlignment="1" applyProtection="1">
      <alignment horizontal="left" vertical="top" wrapText="1"/>
    </xf>
    <xf numFmtId="0" fontId="6" fillId="2" borderId="24" xfId="0" applyNumberFormat="1" applyFont="1" applyFill="1" applyBorder="1" applyAlignment="1" applyProtection="1">
      <alignment horizontal="left" vertical="top" wrapText="1"/>
    </xf>
    <xf numFmtId="0" fontId="6" fillId="2" borderId="25" xfId="0" applyNumberFormat="1" applyFont="1" applyFill="1" applyBorder="1" applyAlignment="1" applyProtection="1">
      <alignment horizontal="left" vertical="top" wrapText="1"/>
    </xf>
    <xf numFmtId="0" fontId="3" fillId="2" borderId="24" xfId="0" applyNumberFormat="1" applyFont="1" applyFill="1" applyBorder="1" applyAlignment="1" applyProtection="1">
      <alignment horizontal="left" vertical="top" wrapText="1"/>
    </xf>
    <xf numFmtId="0" fontId="3" fillId="2" borderId="25" xfId="0" applyNumberFormat="1" applyFont="1" applyFill="1" applyBorder="1" applyAlignment="1" applyProtection="1">
      <alignment horizontal="left" vertical="top" wrapText="1"/>
    </xf>
    <xf numFmtId="0" fontId="3" fillId="2" borderId="0" xfId="0" applyNumberFormat="1" applyFont="1" applyFill="1" applyBorder="1" applyAlignment="1" applyProtection="1">
      <alignment horizontal="center" vertical="center"/>
    </xf>
    <xf numFmtId="0" fontId="9" fillId="2" borderId="0" xfId="0" applyFont="1" applyFill="1" applyAlignment="1">
      <alignment horizontal="center" vertical="center"/>
    </xf>
    <xf numFmtId="0" fontId="8" fillId="2" borderId="0" xfId="0" applyNumberFormat="1" applyFont="1" applyFill="1" applyBorder="1" applyAlignment="1" applyProtection="1">
      <alignment horizontal="right" vertical="top"/>
    </xf>
    <xf numFmtId="0" fontId="6" fillId="2" borderId="22" xfId="0" applyNumberFormat="1" applyFont="1" applyFill="1" applyBorder="1" applyAlignment="1" applyProtection="1">
      <alignment horizontal="left" vertical="top" wrapText="1"/>
    </xf>
    <xf numFmtId="0" fontId="6" fillId="2" borderId="23" xfId="0" applyNumberFormat="1" applyFont="1" applyFill="1" applyBorder="1" applyAlignment="1" applyProtection="1">
      <alignment horizontal="left" vertical="top" wrapText="1"/>
    </xf>
    <xf numFmtId="0" fontId="6" fillId="2" borderId="24" xfId="0" applyNumberFormat="1" applyFont="1" applyFill="1" applyBorder="1" applyAlignment="1" applyProtection="1">
      <alignment horizontal="center" vertical="top" wrapText="1"/>
    </xf>
    <xf numFmtId="0" fontId="6" fillId="2" borderId="25" xfId="0" applyNumberFormat="1" applyFont="1" applyFill="1" applyBorder="1" applyAlignment="1" applyProtection="1">
      <alignment horizontal="center" vertical="top"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11" fillId="0" borderId="0" xfId="0" applyFont="1" applyAlignment="1">
      <alignment horizontal="center" vertical="center"/>
    </xf>
    <xf numFmtId="0" fontId="7" fillId="2" borderId="18" xfId="0" applyFont="1" applyFill="1" applyBorder="1" applyAlignment="1">
      <alignment horizontal="right" vertical="center"/>
    </xf>
    <xf numFmtId="0" fontId="5" fillId="0" borderId="0" xfId="0" applyFont="1" applyAlignment="1">
      <alignment horizontal="center" vertical="center"/>
    </xf>
    <xf numFmtId="0" fontId="7" fillId="0" borderId="13" xfId="0" applyFont="1" applyBorder="1" applyAlignment="1">
      <alignment horizontal="center" vertical="top" wrapText="1"/>
    </xf>
    <xf numFmtId="0" fontId="7" fillId="0" borderId="15" xfId="0" applyFont="1" applyBorder="1" applyAlignment="1">
      <alignment horizontal="center" vertical="top" wrapText="1"/>
    </xf>
    <xf numFmtId="0" fontId="7" fillId="0" borderId="14" xfId="0" applyFont="1" applyBorder="1" applyAlignment="1">
      <alignment horizontal="center"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5" fillId="0" borderId="2" xfId="0" applyFont="1" applyBorder="1" applyAlignment="1">
      <alignment horizontal="left" vertical="center" wrapText="1"/>
    </xf>
    <xf numFmtId="0" fontId="9" fillId="0" borderId="2" xfId="0" applyFont="1" applyBorder="1" applyAlignment="1">
      <alignment horizontal="left" vertical="top" wrapText="1"/>
    </xf>
    <xf numFmtId="0" fontId="9" fillId="2" borderId="13"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1" fillId="0" borderId="0" xfId="0" applyFont="1" applyBorder="1" applyAlignment="1">
      <alignment horizontal="center" vertical="center"/>
    </xf>
    <xf numFmtId="0" fontId="5" fillId="0" borderId="2" xfId="0" applyFont="1" applyBorder="1" applyAlignment="1">
      <alignment horizontal="left" vertical="top" wrapText="1"/>
    </xf>
    <xf numFmtId="0" fontId="5" fillId="0" borderId="4" xfId="0" quotePrefix="1" applyFont="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left" vertical="top" wrapText="1"/>
    </xf>
    <xf numFmtId="0" fontId="9" fillId="0" borderId="0" xfId="0" applyFont="1" applyAlignment="1">
      <alignment horizontal="center" vertical="center"/>
    </xf>
    <xf numFmtId="0" fontId="4" fillId="0" borderId="2" xfId="0" applyFont="1" applyBorder="1" applyAlignment="1">
      <alignment horizontal="left" vertical="top" wrapText="1"/>
    </xf>
    <xf numFmtId="0" fontId="14" fillId="0" borderId="2" xfId="0" applyFont="1" applyBorder="1" applyAlignment="1">
      <alignment horizontal="center" vertical="center" wrapText="1"/>
    </xf>
    <xf numFmtId="0" fontId="14" fillId="0" borderId="2" xfId="0" applyFont="1" applyBorder="1" applyAlignment="1">
      <alignment horizontal="center" vertical="top" wrapText="1"/>
    </xf>
    <xf numFmtId="0" fontId="8" fillId="2" borderId="0" xfId="0" applyNumberFormat="1" applyFont="1" applyFill="1" applyBorder="1" applyAlignment="1" applyProtection="1">
      <alignment horizontal="center"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oc.ntm\AppData\Local\Microsoft\Windows\Temporary%20Internet%20Files\Content.Outlook\3RX8H1SW\Cash%20flow%20Quy%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CTC"/>
      <sheetName val="CĐKT"/>
      <sheetName val="CF GT"/>
      <sheetName val="CF  TT"/>
      <sheetName val="Sheet1"/>
    </sheetNames>
    <sheetDataSet>
      <sheetData sheetId="0"/>
      <sheetData sheetId="1">
        <row r="14">
          <cell r="E14">
            <v>5094769841</v>
          </cell>
          <cell r="F14">
            <v>13534197713</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outlinePr summaryBelow="0"/>
  </sheetPr>
  <dimension ref="A1:J93"/>
  <sheetViews>
    <sheetView showGridLines="0" tabSelected="1" topLeftCell="A79" zoomScaleNormal="100" workbookViewId="0">
      <selection activeCell="A95" sqref="A95"/>
    </sheetView>
  </sheetViews>
  <sheetFormatPr defaultRowHeight="15"/>
  <cols>
    <col min="1" max="1" width="28.5703125" style="5" customWidth="1"/>
    <col min="2" max="2" width="22.85546875" style="5" customWidth="1"/>
    <col min="3" max="3" width="7.140625" style="5" customWidth="1"/>
    <col min="4" max="4" width="7.85546875" style="5" customWidth="1"/>
    <col min="5" max="6" width="17.140625" style="5" customWidth="1"/>
    <col min="7" max="7" width="12.7109375" style="5" bestFit="1" customWidth="1"/>
    <col min="8" max="16384" width="9.140625" style="5"/>
  </cols>
  <sheetData>
    <row r="1" spans="1:6" ht="15.75" customHeight="1">
      <c r="A1" s="94" t="s">
        <v>128</v>
      </c>
      <c r="B1" s="94"/>
      <c r="C1" s="94"/>
      <c r="D1" s="89" t="s">
        <v>130</v>
      </c>
      <c r="E1" s="89"/>
      <c r="F1" s="89"/>
    </row>
    <row r="2" spans="1:6" ht="45" customHeight="1">
      <c r="A2" s="95" t="s">
        <v>129</v>
      </c>
      <c r="B2" s="95"/>
      <c r="C2" s="95"/>
      <c r="D2" s="90" t="s">
        <v>131</v>
      </c>
      <c r="E2" s="90"/>
      <c r="F2" s="90"/>
    </row>
    <row r="3" spans="1:6" ht="19.5" customHeight="1">
      <c r="A3" s="8"/>
      <c r="B3" s="8"/>
    </row>
    <row r="4" spans="1:6" ht="19.5" customHeight="1">
      <c r="A4" s="91" t="s">
        <v>132</v>
      </c>
      <c r="B4" s="91"/>
      <c r="C4" s="91"/>
      <c r="D4" s="91"/>
      <c r="E4" s="91"/>
      <c r="F4" s="91"/>
    </row>
    <row r="5" spans="1:6" ht="19.5" customHeight="1">
      <c r="A5" s="92" t="s">
        <v>384</v>
      </c>
      <c r="B5" s="92"/>
      <c r="C5" s="92"/>
      <c r="D5" s="92"/>
      <c r="E5" s="92"/>
      <c r="F5" s="92"/>
    </row>
    <row r="6" spans="1:6" ht="15.75" customHeight="1">
      <c r="A6" s="6"/>
      <c r="B6" s="6"/>
      <c r="C6" s="6"/>
      <c r="D6" s="9"/>
      <c r="E6" s="93" t="s">
        <v>136</v>
      </c>
      <c r="F6" s="93"/>
    </row>
    <row r="7" spans="1:6" ht="15.75" customHeight="1">
      <c r="A7" s="97" t="s">
        <v>0</v>
      </c>
      <c r="B7" s="98"/>
      <c r="C7" s="96" t="s">
        <v>1</v>
      </c>
      <c r="D7" s="96" t="s">
        <v>2</v>
      </c>
      <c r="E7" s="96" t="s">
        <v>3</v>
      </c>
      <c r="F7" s="88" t="s">
        <v>4</v>
      </c>
    </row>
    <row r="8" spans="1:6" ht="28.5" customHeight="1">
      <c r="A8" s="99"/>
      <c r="B8" s="100"/>
      <c r="C8" s="96"/>
      <c r="D8" s="96"/>
      <c r="E8" s="96"/>
      <c r="F8" s="88"/>
    </row>
    <row r="9" spans="1:6">
      <c r="A9" s="101" t="s">
        <v>5</v>
      </c>
      <c r="B9" s="102"/>
      <c r="C9" s="10"/>
      <c r="D9" s="11"/>
      <c r="E9" s="12">
        <v>0</v>
      </c>
      <c r="F9" s="13">
        <v>0</v>
      </c>
    </row>
    <row r="10" spans="1:6" ht="30" customHeight="1">
      <c r="A10" s="103" t="s">
        <v>6</v>
      </c>
      <c r="B10" s="104"/>
      <c r="C10" s="14" t="s">
        <v>7</v>
      </c>
      <c r="D10" s="15"/>
      <c r="E10" s="4">
        <f>E11+E12+E13</f>
        <v>2260155302</v>
      </c>
      <c r="F10" s="16">
        <f>F11+F12+F13</f>
        <v>80441200</v>
      </c>
    </row>
    <row r="11" spans="1:6">
      <c r="A11" s="103" t="s">
        <v>8</v>
      </c>
      <c r="B11" s="104"/>
      <c r="C11" s="17" t="s">
        <v>133</v>
      </c>
      <c r="D11" s="15"/>
      <c r="E11" s="4">
        <v>42952708</v>
      </c>
      <c r="F11" s="16">
        <v>0</v>
      </c>
    </row>
    <row r="12" spans="1:6">
      <c r="A12" s="103" t="s">
        <v>9</v>
      </c>
      <c r="B12" s="104"/>
      <c r="C12" s="17" t="s">
        <v>135</v>
      </c>
      <c r="D12" s="15"/>
      <c r="E12" s="4">
        <v>2216747494</v>
      </c>
      <c r="F12" s="16">
        <v>0</v>
      </c>
    </row>
    <row r="13" spans="1:6">
      <c r="A13" s="103" t="s">
        <v>10</v>
      </c>
      <c r="B13" s="104"/>
      <c r="C13" s="17" t="s">
        <v>134</v>
      </c>
      <c r="D13" s="15"/>
      <c r="E13" s="4">
        <v>455100</v>
      </c>
      <c r="F13" s="16">
        <v>80441200</v>
      </c>
    </row>
    <row r="14" spans="1:6">
      <c r="A14" s="103" t="s">
        <v>11</v>
      </c>
      <c r="B14" s="104"/>
      <c r="C14" s="14" t="s">
        <v>12</v>
      </c>
      <c r="D14" s="15"/>
      <c r="E14" s="4">
        <v>0</v>
      </c>
      <c r="F14" s="16">
        <v>0</v>
      </c>
    </row>
    <row r="15" spans="1:6">
      <c r="A15" s="103" t="s">
        <v>13</v>
      </c>
      <c r="B15" s="104"/>
      <c r="C15" s="14" t="s">
        <v>14</v>
      </c>
      <c r="D15" s="15"/>
      <c r="E15" s="4">
        <v>2794330141</v>
      </c>
      <c r="F15" s="16">
        <v>1167889515</v>
      </c>
    </row>
    <row r="16" spans="1:6">
      <c r="A16" s="103" t="s">
        <v>15</v>
      </c>
      <c r="B16" s="104"/>
      <c r="C16" s="14" t="s">
        <v>16</v>
      </c>
      <c r="D16" s="15"/>
      <c r="E16" s="4"/>
      <c r="F16" s="16">
        <v>0</v>
      </c>
    </row>
    <row r="17" spans="1:10">
      <c r="A17" s="103" t="s">
        <v>17</v>
      </c>
      <c r="B17" s="104"/>
      <c r="C17" s="14" t="s">
        <v>18</v>
      </c>
      <c r="D17" s="15"/>
      <c r="E17" s="4"/>
      <c r="F17" s="16">
        <v>0</v>
      </c>
    </row>
    <row r="18" spans="1:10">
      <c r="A18" s="103" t="s">
        <v>19</v>
      </c>
      <c r="B18" s="104"/>
      <c r="C18" s="14" t="s">
        <v>20</v>
      </c>
      <c r="D18" s="15"/>
      <c r="E18" s="4">
        <v>2666370312</v>
      </c>
      <c r="F18" s="16">
        <v>3572420826</v>
      </c>
    </row>
    <row r="19" spans="1:10" ht="30" customHeight="1">
      <c r="A19" s="103" t="s">
        <v>21</v>
      </c>
      <c r="B19" s="104"/>
      <c r="C19" s="14" t="s">
        <v>22</v>
      </c>
      <c r="D19" s="15"/>
      <c r="E19" s="4"/>
      <c r="F19" s="16">
        <v>0</v>
      </c>
    </row>
    <row r="20" spans="1:10">
      <c r="A20" s="103" t="s">
        <v>473</v>
      </c>
      <c r="B20" s="104"/>
      <c r="C20" s="14" t="s">
        <v>23</v>
      </c>
      <c r="D20" s="15"/>
      <c r="E20" s="4">
        <v>180000000</v>
      </c>
      <c r="F20" s="16">
        <v>490454545</v>
      </c>
    </row>
    <row r="21" spans="1:10">
      <c r="A21" s="103" t="s">
        <v>475</v>
      </c>
      <c r="B21" s="104"/>
      <c r="C21" s="14" t="s">
        <v>24</v>
      </c>
      <c r="D21" s="15"/>
      <c r="E21" s="4"/>
      <c r="F21" s="16"/>
    </row>
    <row r="22" spans="1:10">
      <c r="A22" s="103" t="s">
        <v>474</v>
      </c>
      <c r="B22" s="104"/>
      <c r="C22" s="14" t="s">
        <v>25</v>
      </c>
      <c r="D22" s="15"/>
      <c r="E22" s="4">
        <v>311363841</v>
      </c>
      <c r="F22" s="16">
        <v>281225678</v>
      </c>
    </row>
    <row r="23" spans="1:10">
      <c r="A23" s="103" t="s">
        <v>26</v>
      </c>
      <c r="B23" s="104"/>
      <c r="C23" s="14" t="s">
        <v>27</v>
      </c>
      <c r="D23" s="15"/>
      <c r="E23" s="4">
        <v>1040706323</v>
      </c>
      <c r="F23" s="16">
        <v>6163477393</v>
      </c>
    </row>
    <row r="24" spans="1:10">
      <c r="A24" s="105" t="s">
        <v>28</v>
      </c>
      <c r="B24" s="106"/>
      <c r="C24" s="10" t="s">
        <v>29</v>
      </c>
      <c r="D24" s="11"/>
      <c r="E24" s="12">
        <f>E10+E14+E15+E16+E17+E18+E19+E20+E21+E22+E23</f>
        <v>9252925919</v>
      </c>
      <c r="F24" s="13">
        <f>F10+F14+F15+F16+F17+F18+F19+F20+F21+F22+F23</f>
        <v>11755909157</v>
      </c>
      <c r="G24" s="18"/>
      <c r="I24" s="18"/>
      <c r="J24" s="18"/>
    </row>
    <row r="25" spans="1:10">
      <c r="A25" s="105" t="s">
        <v>30</v>
      </c>
      <c r="B25" s="106"/>
      <c r="C25" s="10"/>
      <c r="D25" s="11"/>
      <c r="E25" s="12">
        <v>0</v>
      </c>
      <c r="F25" s="13">
        <v>0</v>
      </c>
    </row>
    <row r="26" spans="1:10">
      <c r="A26" s="103" t="s">
        <v>31</v>
      </c>
      <c r="B26" s="104"/>
      <c r="C26" s="14" t="s">
        <v>32</v>
      </c>
      <c r="D26" s="15"/>
      <c r="E26" s="3">
        <f>E27+E28+E29</f>
        <v>2529240294</v>
      </c>
      <c r="F26" s="16">
        <f>F27+F28+F29</f>
        <v>287647467</v>
      </c>
    </row>
    <row r="27" spans="1:10">
      <c r="A27" s="103" t="s">
        <v>33</v>
      </c>
      <c r="B27" s="104"/>
      <c r="C27" s="14">
        <v>21.1</v>
      </c>
      <c r="D27" s="15"/>
      <c r="E27" s="3">
        <v>1765995324</v>
      </c>
      <c r="F27" s="16">
        <v>0</v>
      </c>
    </row>
    <row r="28" spans="1:10">
      <c r="A28" s="103" t="s">
        <v>34</v>
      </c>
      <c r="B28" s="104"/>
      <c r="C28" s="14">
        <v>21.2</v>
      </c>
      <c r="D28" s="15"/>
      <c r="E28" s="3">
        <v>763244970</v>
      </c>
      <c r="F28" s="16">
        <v>287647467</v>
      </c>
    </row>
    <row r="29" spans="1:10">
      <c r="A29" s="103" t="s">
        <v>35</v>
      </c>
      <c r="B29" s="104"/>
      <c r="C29" s="14">
        <v>21.3</v>
      </c>
      <c r="D29" s="15"/>
      <c r="E29" s="3"/>
      <c r="F29" s="16">
        <v>0</v>
      </c>
    </row>
    <row r="30" spans="1:10">
      <c r="A30" s="103" t="s">
        <v>36</v>
      </c>
      <c r="B30" s="104"/>
      <c r="C30" s="14" t="s">
        <v>37</v>
      </c>
      <c r="D30" s="15"/>
      <c r="E30" s="3"/>
      <c r="F30" s="16">
        <v>0</v>
      </c>
    </row>
    <row r="31" spans="1:10">
      <c r="A31" s="103" t="s">
        <v>476</v>
      </c>
      <c r="B31" s="104"/>
      <c r="C31" s="14" t="s">
        <v>38</v>
      </c>
      <c r="D31" s="15"/>
      <c r="E31" s="3">
        <v>583144975</v>
      </c>
      <c r="F31" s="16">
        <v>1708052214</v>
      </c>
    </row>
    <row r="32" spans="1:10">
      <c r="A32" s="103" t="s">
        <v>477</v>
      </c>
      <c r="B32" s="104"/>
      <c r="C32" s="14" t="s">
        <v>39</v>
      </c>
      <c r="D32" s="15"/>
      <c r="E32" s="3"/>
      <c r="F32" s="16"/>
    </row>
    <row r="33" spans="1:7">
      <c r="A33" s="103" t="s">
        <v>40</v>
      </c>
      <c r="B33" s="104"/>
      <c r="C33" s="14" t="s">
        <v>41</v>
      </c>
      <c r="D33" s="15"/>
      <c r="E33" s="3"/>
      <c r="F33" s="16">
        <v>0</v>
      </c>
    </row>
    <row r="34" spans="1:7">
      <c r="A34" s="103" t="s">
        <v>42</v>
      </c>
      <c r="B34" s="104"/>
      <c r="C34" s="14" t="s">
        <v>43</v>
      </c>
      <c r="D34" s="15"/>
      <c r="E34" s="3">
        <v>263252494</v>
      </c>
      <c r="F34" s="16">
        <v>297437549</v>
      </c>
    </row>
    <row r="35" spans="1:7">
      <c r="A35" s="103" t="s">
        <v>44</v>
      </c>
      <c r="B35" s="104"/>
      <c r="C35" s="14" t="s">
        <v>45</v>
      </c>
      <c r="D35" s="15"/>
      <c r="E35" s="3">
        <v>4008778575</v>
      </c>
      <c r="F35" s="16">
        <v>3695927567</v>
      </c>
    </row>
    <row r="36" spans="1:7">
      <c r="A36" s="103" t="s">
        <v>46</v>
      </c>
      <c r="B36" s="104"/>
      <c r="C36" s="14" t="s">
        <v>47</v>
      </c>
      <c r="D36" s="15"/>
      <c r="E36" s="3"/>
      <c r="F36" s="16">
        <v>0</v>
      </c>
    </row>
    <row r="37" spans="1:7">
      <c r="A37" s="103" t="s">
        <v>478</v>
      </c>
      <c r="B37" s="104"/>
      <c r="C37" s="14" t="s">
        <v>48</v>
      </c>
      <c r="D37" s="15"/>
      <c r="E37" s="3">
        <v>465706671</v>
      </c>
      <c r="F37" s="16">
        <v>446156323</v>
      </c>
    </row>
    <row r="38" spans="1:7">
      <c r="A38" s="103" t="s">
        <v>480</v>
      </c>
      <c r="B38" s="104"/>
      <c r="C38" s="14" t="s">
        <v>49</v>
      </c>
      <c r="D38" s="15"/>
      <c r="E38" s="3"/>
      <c r="F38" s="16"/>
    </row>
    <row r="39" spans="1:7">
      <c r="A39" s="103" t="s">
        <v>479</v>
      </c>
      <c r="B39" s="104"/>
      <c r="C39" s="14" t="s">
        <v>50</v>
      </c>
      <c r="D39" s="15"/>
      <c r="E39" s="3">
        <v>265055357</v>
      </c>
      <c r="F39" s="16">
        <v>611742260</v>
      </c>
    </row>
    <row r="40" spans="1:7">
      <c r="A40" s="103" t="s">
        <v>51</v>
      </c>
      <c r="B40" s="104"/>
      <c r="C40" s="14" t="s">
        <v>52</v>
      </c>
      <c r="D40" s="15"/>
      <c r="E40" s="3"/>
      <c r="F40" s="16">
        <v>0</v>
      </c>
    </row>
    <row r="41" spans="1:7" ht="30" customHeight="1">
      <c r="A41" s="103" t="s">
        <v>53</v>
      </c>
      <c r="B41" s="104"/>
      <c r="C41" s="14" t="s">
        <v>54</v>
      </c>
      <c r="D41" s="15"/>
      <c r="E41" s="3"/>
      <c r="F41" s="16">
        <v>0</v>
      </c>
    </row>
    <row r="42" spans="1:7">
      <c r="A42" s="105" t="s">
        <v>55</v>
      </c>
      <c r="B42" s="106"/>
      <c r="C42" s="10" t="s">
        <v>56</v>
      </c>
      <c r="D42" s="11"/>
      <c r="E42" s="12">
        <f>E26+E30+E31+E32+E33+E34+E35+E36+E37+E38+E39+E40</f>
        <v>8115178366</v>
      </c>
      <c r="F42" s="13">
        <f>F26+F30+F31+F32+F33+F34+F35+F36+F37+F38+F39+F40</f>
        <v>7046963380</v>
      </c>
      <c r="G42" s="18"/>
    </row>
    <row r="43" spans="1:7">
      <c r="A43" s="105" t="s">
        <v>57</v>
      </c>
      <c r="B43" s="106"/>
      <c r="C43" s="10"/>
      <c r="D43" s="11"/>
      <c r="E43" s="12">
        <v>0</v>
      </c>
      <c r="F43" s="13">
        <v>0</v>
      </c>
    </row>
    <row r="44" spans="1:7">
      <c r="A44" s="103" t="s">
        <v>58</v>
      </c>
      <c r="B44" s="104"/>
      <c r="C44" s="14" t="s">
        <v>59</v>
      </c>
      <c r="D44" s="15"/>
      <c r="E44" s="3">
        <v>0</v>
      </c>
      <c r="F44" s="16">
        <v>0</v>
      </c>
    </row>
    <row r="45" spans="1:7">
      <c r="A45" s="103" t="s">
        <v>60</v>
      </c>
      <c r="B45" s="104"/>
      <c r="C45" s="14" t="s">
        <v>61</v>
      </c>
      <c r="D45" s="15"/>
      <c r="E45" s="3">
        <v>431695662</v>
      </c>
      <c r="F45" s="16">
        <v>0</v>
      </c>
    </row>
    <row r="46" spans="1:7" ht="30" customHeight="1">
      <c r="A46" s="103" t="s">
        <v>62</v>
      </c>
      <c r="B46" s="104"/>
      <c r="C46" s="14" t="s">
        <v>63</v>
      </c>
      <c r="D46" s="15"/>
      <c r="E46" s="3">
        <v>0</v>
      </c>
      <c r="F46" s="16">
        <v>0</v>
      </c>
    </row>
    <row r="47" spans="1:7">
      <c r="A47" s="103" t="s">
        <v>64</v>
      </c>
      <c r="B47" s="104"/>
      <c r="C47" s="14" t="s">
        <v>65</v>
      </c>
      <c r="D47" s="15"/>
      <c r="E47" s="3">
        <v>0</v>
      </c>
      <c r="F47" s="16">
        <v>0</v>
      </c>
    </row>
    <row r="48" spans="1:7">
      <c r="A48" s="105" t="s">
        <v>66</v>
      </c>
      <c r="B48" s="106"/>
      <c r="C48" s="10" t="s">
        <v>67</v>
      </c>
      <c r="D48" s="11"/>
      <c r="E48" s="12">
        <f>E44+E45+E46+E47</f>
        <v>431695662</v>
      </c>
      <c r="F48" s="13">
        <f>F44+F45+F46+F47</f>
        <v>0</v>
      </c>
    </row>
    <row r="49" spans="1:6">
      <c r="A49" s="105" t="s">
        <v>68</v>
      </c>
      <c r="B49" s="106"/>
      <c r="C49" s="10"/>
      <c r="D49" s="11"/>
      <c r="E49" s="12">
        <v>0</v>
      </c>
      <c r="F49" s="13">
        <v>0</v>
      </c>
    </row>
    <row r="50" spans="1:6">
      <c r="A50" s="103" t="s">
        <v>69</v>
      </c>
      <c r="B50" s="104"/>
      <c r="C50" s="14" t="s">
        <v>70</v>
      </c>
      <c r="D50" s="15"/>
      <c r="E50" s="3">
        <v>0</v>
      </c>
      <c r="F50" s="16">
        <v>0</v>
      </c>
    </row>
    <row r="51" spans="1:6">
      <c r="A51" s="103" t="s">
        <v>71</v>
      </c>
      <c r="B51" s="104"/>
      <c r="C51" s="14" t="s">
        <v>72</v>
      </c>
      <c r="D51" s="15"/>
      <c r="E51" s="3">
        <v>0</v>
      </c>
      <c r="F51" s="16">
        <v>0</v>
      </c>
    </row>
    <row r="52" spans="1:6" ht="30" customHeight="1">
      <c r="A52" s="103" t="s">
        <v>73</v>
      </c>
      <c r="B52" s="104"/>
      <c r="C52" s="14" t="s">
        <v>74</v>
      </c>
      <c r="D52" s="15"/>
      <c r="E52" s="3">
        <v>0</v>
      </c>
      <c r="F52" s="16">
        <v>0</v>
      </c>
    </row>
    <row r="53" spans="1:6">
      <c r="A53" s="103" t="s">
        <v>481</v>
      </c>
      <c r="B53" s="104"/>
      <c r="C53" s="14" t="s">
        <v>75</v>
      </c>
      <c r="D53" s="15"/>
      <c r="E53" s="3">
        <v>0</v>
      </c>
      <c r="F53" s="16">
        <v>0</v>
      </c>
    </row>
    <row r="54" spans="1:6">
      <c r="A54" s="105" t="s">
        <v>76</v>
      </c>
      <c r="B54" s="106"/>
      <c r="C54" s="10" t="s">
        <v>77</v>
      </c>
      <c r="D54" s="11"/>
      <c r="E54" s="12">
        <f>E50+E51+E52+E53</f>
        <v>0</v>
      </c>
      <c r="F54" s="12">
        <f>F50+F51+F52+F53</f>
        <v>0</v>
      </c>
    </row>
    <row r="55" spans="1:6">
      <c r="A55" s="105" t="s">
        <v>78</v>
      </c>
      <c r="B55" s="106"/>
      <c r="C55" s="10" t="s">
        <v>79</v>
      </c>
      <c r="D55" s="11"/>
      <c r="E55" s="12">
        <v>0</v>
      </c>
      <c r="F55" s="13">
        <v>0</v>
      </c>
    </row>
    <row r="56" spans="1:6">
      <c r="A56" s="105" t="s">
        <v>80</v>
      </c>
      <c r="B56" s="106"/>
      <c r="C56" s="10" t="s">
        <v>81</v>
      </c>
      <c r="D56" s="11"/>
      <c r="E56" s="12">
        <v>3866534010</v>
      </c>
      <c r="F56" s="13">
        <v>4652275372</v>
      </c>
    </row>
    <row r="57" spans="1:6">
      <c r="A57" s="105" t="s">
        <v>82</v>
      </c>
      <c r="B57" s="106"/>
      <c r="C57" s="10" t="s">
        <v>83</v>
      </c>
      <c r="D57" s="11"/>
      <c r="E57" s="12">
        <f>E24+E48-E42-E54-E55-E56</f>
        <v>-2297090795</v>
      </c>
      <c r="F57" s="13">
        <f>F24+F48-F42-F54-F55-F56</f>
        <v>56670405</v>
      </c>
    </row>
    <row r="58" spans="1:6">
      <c r="A58" s="105" t="s">
        <v>84</v>
      </c>
      <c r="B58" s="106"/>
      <c r="C58" s="10"/>
      <c r="D58" s="11"/>
      <c r="E58" s="12">
        <v>0</v>
      </c>
      <c r="F58" s="13">
        <v>0</v>
      </c>
    </row>
    <row r="59" spans="1:6">
      <c r="A59" s="103" t="s">
        <v>85</v>
      </c>
      <c r="B59" s="104"/>
      <c r="C59" s="14" t="s">
        <v>86</v>
      </c>
      <c r="D59" s="15"/>
      <c r="E59" s="3">
        <v>2530</v>
      </c>
      <c r="F59" s="16">
        <v>123312</v>
      </c>
    </row>
    <row r="60" spans="1:6">
      <c r="A60" s="103" t="s">
        <v>87</v>
      </c>
      <c r="B60" s="104"/>
      <c r="C60" s="14" t="s">
        <v>88</v>
      </c>
      <c r="D60" s="15"/>
      <c r="E60" s="3">
        <v>0</v>
      </c>
      <c r="F60" s="16">
        <v>961547</v>
      </c>
    </row>
    <row r="61" spans="1:6">
      <c r="A61" s="105" t="s">
        <v>89</v>
      </c>
      <c r="B61" s="106"/>
      <c r="C61" s="10" t="s">
        <v>90</v>
      </c>
      <c r="D61" s="11"/>
      <c r="E61" s="12">
        <f>E59-E60</f>
        <v>2530</v>
      </c>
      <c r="F61" s="13">
        <f>F59-F60</f>
        <v>-838235</v>
      </c>
    </row>
    <row r="62" spans="1:6" ht="30" customHeight="1">
      <c r="A62" s="105" t="s">
        <v>91</v>
      </c>
      <c r="B62" s="106"/>
      <c r="C62" s="10" t="s">
        <v>92</v>
      </c>
      <c r="D62" s="11"/>
      <c r="E62" s="12">
        <f>E57+E61</f>
        <v>-2297088265</v>
      </c>
      <c r="F62" s="13">
        <f>F57+F61</f>
        <v>55832170</v>
      </c>
    </row>
    <row r="63" spans="1:6">
      <c r="A63" s="103" t="s">
        <v>93</v>
      </c>
      <c r="B63" s="104"/>
      <c r="C63" s="14" t="s">
        <v>94</v>
      </c>
      <c r="D63" s="15"/>
      <c r="E63" s="3">
        <f>E62</f>
        <v>-2297088265</v>
      </c>
      <c r="F63" s="16">
        <v>0</v>
      </c>
    </row>
    <row r="64" spans="1:6">
      <c r="A64" s="103" t="s">
        <v>95</v>
      </c>
      <c r="B64" s="104"/>
      <c r="C64" s="14" t="s">
        <v>96</v>
      </c>
      <c r="D64" s="15"/>
      <c r="E64" s="3">
        <v>0</v>
      </c>
      <c r="F64" s="16">
        <v>0</v>
      </c>
    </row>
    <row r="65" spans="1:6">
      <c r="A65" s="105" t="s">
        <v>97</v>
      </c>
      <c r="B65" s="106"/>
      <c r="C65" s="10" t="s">
        <v>98</v>
      </c>
      <c r="D65" s="11"/>
      <c r="E65" s="12">
        <f>E66+E67</f>
        <v>0</v>
      </c>
      <c r="F65" s="13">
        <f>F66+F67</f>
        <v>0</v>
      </c>
    </row>
    <row r="66" spans="1:6">
      <c r="A66" s="103" t="s">
        <v>99</v>
      </c>
      <c r="B66" s="104"/>
      <c r="C66" s="14" t="s">
        <v>100</v>
      </c>
      <c r="D66" s="15"/>
      <c r="E66" s="3">
        <v>0</v>
      </c>
      <c r="F66" s="16">
        <v>0</v>
      </c>
    </row>
    <row r="67" spans="1:6">
      <c r="A67" s="103" t="s">
        <v>101</v>
      </c>
      <c r="B67" s="104"/>
      <c r="C67" s="14" t="s">
        <v>102</v>
      </c>
      <c r="D67" s="15"/>
      <c r="E67" s="3">
        <v>0</v>
      </c>
      <c r="F67" s="16">
        <v>0</v>
      </c>
    </row>
    <row r="68" spans="1:6" ht="30" customHeight="1">
      <c r="A68" s="105" t="s">
        <v>103</v>
      </c>
      <c r="B68" s="106"/>
      <c r="C68" s="10" t="s">
        <v>104</v>
      </c>
      <c r="D68" s="11"/>
      <c r="E68" s="12">
        <f>E62-E65</f>
        <v>-2297088265</v>
      </c>
      <c r="F68" s="13">
        <f>F62-F65</f>
        <v>55832170</v>
      </c>
    </row>
    <row r="69" spans="1:6">
      <c r="A69" s="103" t="s">
        <v>105</v>
      </c>
      <c r="B69" s="104"/>
      <c r="C69" s="14" t="s">
        <v>106</v>
      </c>
      <c r="D69" s="15"/>
      <c r="E69" s="3"/>
      <c r="F69" s="16">
        <v>0</v>
      </c>
    </row>
    <row r="70" spans="1:6" ht="45" customHeight="1">
      <c r="A70" s="103" t="s">
        <v>107</v>
      </c>
      <c r="B70" s="104"/>
      <c r="C70" s="14" t="s">
        <v>108</v>
      </c>
      <c r="D70" s="15"/>
      <c r="E70" s="3">
        <v>0</v>
      </c>
      <c r="F70" s="16">
        <v>0</v>
      </c>
    </row>
    <row r="71" spans="1:6" ht="30" customHeight="1">
      <c r="A71" s="105" t="s">
        <v>109</v>
      </c>
      <c r="B71" s="106"/>
      <c r="C71" s="10" t="s">
        <v>110</v>
      </c>
      <c r="D71" s="11"/>
      <c r="E71" s="12">
        <v>0</v>
      </c>
      <c r="F71" s="13">
        <v>0</v>
      </c>
    </row>
    <row r="72" spans="1:6" ht="30" customHeight="1">
      <c r="A72" s="103" t="s">
        <v>111</v>
      </c>
      <c r="B72" s="104"/>
      <c r="C72" s="14" t="s">
        <v>112</v>
      </c>
      <c r="D72" s="15"/>
      <c r="E72" s="3">
        <v>0</v>
      </c>
      <c r="F72" s="16">
        <v>0</v>
      </c>
    </row>
    <row r="73" spans="1:6" ht="30" customHeight="1">
      <c r="A73" s="103" t="s">
        <v>113</v>
      </c>
      <c r="B73" s="104"/>
      <c r="C73" s="14" t="s">
        <v>114</v>
      </c>
      <c r="D73" s="15"/>
      <c r="E73" s="3">
        <v>0</v>
      </c>
      <c r="F73" s="16">
        <v>0</v>
      </c>
    </row>
    <row r="74" spans="1:6" ht="30" customHeight="1">
      <c r="A74" s="103" t="s">
        <v>115</v>
      </c>
      <c r="B74" s="104"/>
      <c r="C74" s="14">
        <v>303</v>
      </c>
      <c r="D74" s="15"/>
      <c r="E74" s="3">
        <v>0</v>
      </c>
      <c r="F74" s="16">
        <v>0</v>
      </c>
    </row>
    <row r="75" spans="1:6">
      <c r="A75" s="112" t="s">
        <v>482</v>
      </c>
      <c r="B75" s="113"/>
      <c r="C75" s="14">
        <v>304</v>
      </c>
      <c r="D75" s="15"/>
      <c r="E75" s="3"/>
      <c r="F75" s="16"/>
    </row>
    <row r="76" spans="1:6">
      <c r="A76" s="112" t="s">
        <v>483</v>
      </c>
      <c r="B76" s="113"/>
      <c r="C76" s="14">
        <v>305</v>
      </c>
      <c r="D76" s="15"/>
      <c r="E76" s="3"/>
      <c r="F76" s="16"/>
    </row>
    <row r="77" spans="1:6" ht="30" customHeight="1">
      <c r="A77" s="103" t="s">
        <v>484</v>
      </c>
      <c r="B77" s="104"/>
      <c r="C77" s="14">
        <v>306</v>
      </c>
      <c r="D77" s="15"/>
      <c r="E77" s="3">
        <v>0</v>
      </c>
      <c r="F77" s="16">
        <v>0</v>
      </c>
    </row>
    <row r="78" spans="1:6">
      <c r="A78" s="103" t="s">
        <v>485</v>
      </c>
      <c r="B78" s="104"/>
      <c r="C78" s="14">
        <v>307</v>
      </c>
      <c r="D78" s="15"/>
      <c r="E78" s="3">
        <v>0</v>
      </c>
      <c r="F78" s="16">
        <v>0</v>
      </c>
    </row>
    <row r="79" spans="1:6" ht="30" customHeight="1">
      <c r="A79" s="103" t="s">
        <v>486</v>
      </c>
      <c r="B79" s="104"/>
      <c r="C79" s="14">
        <v>308</v>
      </c>
      <c r="D79" s="15"/>
      <c r="E79" s="3">
        <v>0</v>
      </c>
      <c r="F79" s="16">
        <v>0</v>
      </c>
    </row>
    <row r="80" spans="1:6">
      <c r="A80" s="105" t="s">
        <v>116</v>
      </c>
      <c r="B80" s="106"/>
      <c r="C80" s="10" t="s">
        <v>117</v>
      </c>
      <c r="D80" s="11"/>
      <c r="E80" s="12">
        <f>E72+E73+E74+E77+E78+E79</f>
        <v>0</v>
      </c>
      <c r="F80" s="13">
        <f>F72+F73+F74+F77+F78+F79</f>
        <v>0</v>
      </c>
    </row>
    <row r="81" spans="1:6">
      <c r="A81" s="103" t="s">
        <v>118</v>
      </c>
      <c r="B81" s="104"/>
      <c r="C81" s="14" t="s">
        <v>119</v>
      </c>
      <c r="D81" s="15"/>
      <c r="E81" s="3">
        <f>E69</f>
        <v>0</v>
      </c>
      <c r="F81" s="16">
        <v>0</v>
      </c>
    </row>
    <row r="82" spans="1:6">
      <c r="A82" s="103" t="s">
        <v>120</v>
      </c>
      <c r="B82" s="104"/>
      <c r="C82" s="14" t="s">
        <v>121</v>
      </c>
      <c r="D82" s="15"/>
      <c r="E82" s="3">
        <v>0</v>
      </c>
      <c r="F82" s="16">
        <v>0</v>
      </c>
    </row>
    <row r="83" spans="1:6" ht="30" customHeight="1">
      <c r="A83" s="105" t="s">
        <v>122</v>
      </c>
      <c r="B83" s="106"/>
      <c r="C83" s="10" t="s">
        <v>123</v>
      </c>
      <c r="D83" s="11"/>
      <c r="E83" s="12">
        <v>0</v>
      </c>
      <c r="F83" s="13">
        <v>0</v>
      </c>
    </row>
    <row r="84" spans="1:6">
      <c r="A84" s="103" t="s">
        <v>124</v>
      </c>
      <c r="B84" s="104"/>
      <c r="C84" s="14" t="s">
        <v>125</v>
      </c>
      <c r="D84" s="15"/>
      <c r="E84" s="3">
        <f>IF(E68/15000000&gt;0,E68/15000000,0)</f>
        <v>0</v>
      </c>
      <c r="F84" s="16">
        <v>0</v>
      </c>
    </row>
    <row r="85" spans="1:6">
      <c r="A85" s="110" t="s">
        <v>126</v>
      </c>
      <c r="B85" s="111"/>
      <c r="C85" s="19" t="s">
        <v>127</v>
      </c>
      <c r="D85" s="20"/>
      <c r="E85" s="21"/>
      <c r="F85" s="22">
        <v>0</v>
      </c>
    </row>
    <row r="86" spans="1:6">
      <c r="A86" s="6"/>
      <c r="B86" s="6"/>
      <c r="C86" s="6"/>
      <c r="D86" s="6"/>
    </row>
    <row r="87" spans="1:6" ht="15" customHeight="1">
      <c r="A87" s="6"/>
      <c r="B87" s="6"/>
      <c r="C87" s="6"/>
      <c r="D87" s="109" t="s">
        <v>443</v>
      </c>
      <c r="E87" s="109"/>
      <c r="F87" s="109"/>
    </row>
    <row r="88" spans="1:6" s="24" customFormat="1" ht="15" customHeight="1">
      <c r="A88" s="8" t="s">
        <v>137</v>
      </c>
      <c r="B88" s="107" t="s">
        <v>436</v>
      </c>
      <c r="C88" s="107"/>
      <c r="D88" s="107"/>
      <c r="E88" s="108" t="s">
        <v>138</v>
      </c>
      <c r="F88" s="108"/>
    </row>
    <row r="93" spans="1:6" s="24" customFormat="1" ht="15" customHeight="1">
      <c r="A93" s="8" t="s">
        <v>139</v>
      </c>
      <c r="B93" s="107" t="s">
        <v>140</v>
      </c>
      <c r="C93" s="107"/>
      <c r="D93" s="107"/>
      <c r="E93" s="108" t="s">
        <v>141</v>
      </c>
      <c r="F93" s="108"/>
    </row>
  </sheetData>
  <mergeCells count="94">
    <mergeCell ref="A85:B85"/>
    <mergeCell ref="B88:D88"/>
    <mergeCell ref="E88:F88"/>
    <mergeCell ref="A70:B70"/>
    <mergeCell ref="A71:B71"/>
    <mergeCell ref="A72:B72"/>
    <mergeCell ref="A73:B73"/>
    <mergeCell ref="A75:B75"/>
    <mergeCell ref="A76:B76"/>
    <mergeCell ref="B93:D93"/>
    <mergeCell ref="E93:F93"/>
    <mergeCell ref="A78:B78"/>
    <mergeCell ref="A79:B79"/>
    <mergeCell ref="A80:B80"/>
    <mergeCell ref="A81:B81"/>
    <mergeCell ref="A82:B82"/>
    <mergeCell ref="A83:B83"/>
    <mergeCell ref="D87:F87"/>
    <mergeCell ref="A84:B84"/>
    <mergeCell ref="A62:B62"/>
    <mergeCell ref="A63:B63"/>
    <mergeCell ref="A74:B74"/>
    <mergeCell ref="A77:B77"/>
    <mergeCell ref="A64:B64"/>
    <mergeCell ref="A65:B65"/>
    <mergeCell ref="A66:B66"/>
    <mergeCell ref="A67:B67"/>
    <mergeCell ref="A68:B68"/>
    <mergeCell ref="A69:B69"/>
    <mergeCell ref="A56:B56"/>
    <mergeCell ref="A57:B57"/>
    <mergeCell ref="A58:B58"/>
    <mergeCell ref="A59:B59"/>
    <mergeCell ref="A60:B60"/>
    <mergeCell ref="A61:B61"/>
    <mergeCell ref="A51:B51"/>
    <mergeCell ref="A52:B52"/>
    <mergeCell ref="A53:B53"/>
    <mergeCell ref="A54:B54"/>
    <mergeCell ref="A55:B55"/>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3:B13"/>
    <mergeCell ref="A17:B17"/>
    <mergeCell ref="A18:B18"/>
    <mergeCell ref="A19:B19"/>
    <mergeCell ref="A20:B20"/>
    <mergeCell ref="A14:B14"/>
    <mergeCell ref="A15:B15"/>
    <mergeCell ref="A16:B16"/>
    <mergeCell ref="E7:E8"/>
    <mergeCell ref="A7:B8"/>
    <mergeCell ref="A9:B9"/>
    <mergeCell ref="A10:B10"/>
    <mergeCell ref="A12:B12"/>
    <mergeCell ref="A11:B11"/>
    <mergeCell ref="F7:F8"/>
    <mergeCell ref="D1:F1"/>
    <mergeCell ref="D2:F2"/>
    <mergeCell ref="A4:F4"/>
    <mergeCell ref="A5:F5"/>
    <mergeCell ref="E6:F6"/>
    <mergeCell ref="A1:C1"/>
    <mergeCell ref="A2:C2"/>
    <mergeCell ref="C7:C8"/>
    <mergeCell ref="D7:D8"/>
  </mergeCells>
  <printOptions horizontalCentered="1"/>
  <pageMargins left="0.3" right="0.22" top="0.56999999999999995" bottom="0.47" header="0.16" footer="0.16"/>
  <pageSetup paperSize="9" orientation="portrait" horizontalDpi="300" verticalDpi="300" r:id="rId1"/>
  <headerFooter alignWithMargins="0"/>
  <ignoredErrors>
    <ignoredError sqref="C3:G3 C25:G25 F24 C14:G14 C10:D10 F10:G11 C46:G53 C45:D45 F45:G45 C64:G68 C62:D63 F62:G63 C80:G80 C69:D69 F69:G69 C82:G83 C81:D81 F81:G81 C43:G44 C42:F42 C1 G1:G2 C7:G9 G4 D11 D12 D13 C6:D6 F6:G6 D27:D29 G13 C15:D24 F16:G17 C30:D41 F36:G36 C26:D26 F26:G27 C57:G58 C56:D56 G56 C86:G86 C84:D85 F84:G85 C87 G87 A43:A52 A6:A7 A3 A9:A19 C89:G89 F88:G88 F12:G12 C61:G61 C59:D59 G59 G15 F19:G19 G18 G20 G21 G22 F33:G33 G32 F29:G30 G28 G35 F40:G41 G38 C60:E60 G60 G39 A23:A30 A33:A36 G31 A40:A41 G37 A80:A87 C55:G55 C54:D54 G54 A54:A74 C70:G73 D77:G79 D74:G74" numberStoredAsText="1"/>
  </ignoredErrors>
  <legacyDrawing r:id="rId2"/>
</worksheet>
</file>

<file path=xl/worksheets/sheet2.xml><?xml version="1.0" encoding="utf-8"?>
<worksheet xmlns="http://schemas.openxmlformats.org/spreadsheetml/2006/main" xmlns:r="http://schemas.openxmlformats.org/officeDocument/2006/relationships">
  <dimension ref="A1:F224"/>
  <sheetViews>
    <sheetView topLeftCell="A211" workbookViewId="0">
      <selection activeCell="C214" sqref="C214:C217"/>
    </sheetView>
  </sheetViews>
  <sheetFormatPr defaultRowHeight="15"/>
  <cols>
    <col min="1" max="1" width="27.140625" style="1" customWidth="1"/>
    <col min="2" max="2" width="21.42578125" style="1" customWidth="1"/>
    <col min="3" max="3" width="7.140625" style="1" customWidth="1"/>
    <col min="4" max="4" width="7.85546875" style="1" customWidth="1"/>
    <col min="5" max="6" width="18.5703125" style="1" customWidth="1"/>
    <col min="7" max="16384" width="9.140625" style="1"/>
  </cols>
  <sheetData>
    <row r="1" spans="1:6">
      <c r="A1" s="94" t="s">
        <v>128</v>
      </c>
      <c r="B1" s="94"/>
      <c r="C1" s="94"/>
      <c r="D1" s="89" t="s">
        <v>273</v>
      </c>
      <c r="E1" s="89"/>
      <c r="F1" s="89"/>
    </row>
    <row r="2" spans="1:6" ht="15" customHeight="1">
      <c r="A2" s="95" t="s">
        <v>129</v>
      </c>
      <c r="B2" s="95"/>
      <c r="C2" s="95"/>
      <c r="D2" s="90" t="s">
        <v>131</v>
      </c>
      <c r="E2" s="90"/>
      <c r="F2" s="90"/>
    </row>
    <row r="3" spans="1:6">
      <c r="A3" s="95"/>
      <c r="B3" s="95"/>
      <c r="C3" s="95"/>
      <c r="D3" s="90"/>
      <c r="E3" s="90"/>
      <c r="F3" s="90"/>
    </row>
    <row r="4" spans="1:6">
      <c r="A4" s="30"/>
      <c r="B4" s="30"/>
      <c r="C4" s="30"/>
    </row>
    <row r="5" spans="1:6" ht="19.5">
      <c r="A5" s="116" t="s">
        <v>274</v>
      </c>
      <c r="B5" s="116"/>
      <c r="C5" s="116"/>
      <c r="D5" s="116"/>
      <c r="E5" s="116"/>
      <c r="F5" s="116"/>
    </row>
    <row r="6" spans="1:6">
      <c r="A6" s="118" t="s">
        <v>444</v>
      </c>
      <c r="B6" s="118"/>
      <c r="C6" s="118"/>
      <c r="D6" s="118"/>
      <c r="E6" s="118"/>
      <c r="F6" s="118"/>
    </row>
    <row r="8" spans="1:6">
      <c r="C8" s="117" t="s">
        <v>136</v>
      </c>
      <c r="D8" s="117"/>
      <c r="E8" s="117"/>
      <c r="F8" s="117"/>
    </row>
    <row r="9" spans="1:6" s="2" customFormat="1" ht="28.5">
      <c r="A9" s="124" t="s">
        <v>0</v>
      </c>
      <c r="B9" s="125"/>
      <c r="C9" s="25" t="s">
        <v>1</v>
      </c>
      <c r="D9" s="25" t="s">
        <v>2</v>
      </c>
      <c r="E9" s="25" t="s">
        <v>438</v>
      </c>
      <c r="F9" s="25" t="s">
        <v>437</v>
      </c>
    </row>
    <row r="10" spans="1:6" s="2" customFormat="1">
      <c r="A10" s="124" t="s">
        <v>242</v>
      </c>
      <c r="B10" s="125"/>
      <c r="C10" s="25" t="s">
        <v>243</v>
      </c>
      <c r="D10" s="25" t="s">
        <v>272</v>
      </c>
      <c r="E10" s="25">
        <v>1</v>
      </c>
      <c r="F10" s="25">
        <v>2</v>
      </c>
    </row>
    <row r="11" spans="1:6">
      <c r="A11" s="126" t="s">
        <v>142</v>
      </c>
      <c r="B11" s="127"/>
      <c r="C11" s="26">
        <v>100</v>
      </c>
      <c r="D11" s="26"/>
      <c r="E11" s="52">
        <f>E12+E33</f>
        <v>305427215476</v>
      </c>
      <c r="F11" s="52">
        <f>F12+F33</f>
        <v>371938634649</v>
      </c>
    </row>
    <row r="12" spans="1:6">
      <c r="A12" s="126" t="s">
        <v>281</v>
      </c>
      <c r="B12" s="127"/>
      <c r="C12" s="26">
        <v>110</v>
      </c>
      <c r="D12" s="26"/>
      <c r="E12" s="52">
        <f>E13+SUM(E16:E21)+SUM(E27:E32)</f>
        <v>247534417091</v>
      </c>
      <c r="F12" s="52">
        <f>F13+SUM(F16:F21)+SUM(F27:F32)</f>
        <v>265759881664</v>
      </c>
    </row>
    <row r="13" spans="1:6">
      <c r="A13" s="114" t="s">
        <v>143</v>
      </c>
      <c r="B13" s="115"/>
      <c r="C13" s="27">
        <v>111</v>
      </c>
      <c r="D13" s="27"/>
      <c r="E13" s="53">
        <f>E14+E15</f>
        <v>5094769841</v>
      </c>
      <c r="F13" s="56">
        <f>F14+F15</f>
        <v>13534197713</v>
      </c>
    </row>
    <row r="14" spans="1:6">
      <c r="A14" s="114" t="s">
        <v>144</v>
      </c>
      <c r="B14" s="115"/>
      <c r="C14" s="27">
        <v>111.1</v>
      </c>
      <c r="D14" s="27"/>
      <c r="E14" s="53">
        <v>5094769841</v>
      </c>
      <c r="F14" s="56">
        <f>13502164868+32032845</f>
        <v>13534197713</v>
      </c>
    </row>
    <row r="15" spans="1:6">
      <c r="A15" s="114" t="s">
        <v>145</v>
      </c>
      <c r="B15" s="115"/>
      <c r="C15" s="27">
        <v>111.2</v>
      </c>
      <c r="D15" s="27"/>
      <c r="E15" s="53"/>
      <c r="F15" s="56"/>
    </row>
    <row r="16" spans="1:6">
      <c r="A16" s="114" t="s">
        <v>146</v>
      </c>
      <c r="B16" s="115"/>
      <c r="C16" s="27">
        <v>112</v>
      </c>
      <c r="D16" s="27"/>
      <c r="E16" s="53">
        <v>39355383380</v>
      </c>
      <c r="F16" s="56">
        <v>40867232183</v>
      </c>
    </row>
    <row r="17" spans="1:6">
      <c r="A17" s="114" t="s">
        <v>147</v>
      </c>
      <c r="B17" s="115"/>
      <c r="C17" s="27">
        <v>113</v>
      </c>
      <c r="D17" s="27"/>
      <c r="E17" s="53">
        <v>5000000000</v>
      </c>
      <c r="F17" s="56"/>
    </row>
    <row r="18" spans="1:6">
      <c r="A18" s="114" t="s">
        <v>148</v>
      </c>
      <c r="B18" s="115"/>
      <c r="C18" s="27">
        <v>114</v>
      </c>
      <c r="D18" s="27"/>
      <c r="E18" s="53">
        <v>236096108917</v>
      </c>
      <c r="F18" s="56">
        <v>249753308084</v>
      </c>
    </row>
    <row r="19" spans="1:6">
      <c r="A19" s="114" t="s">
        <v>279</v>
      </c>
      <c r="B19" s="115"/>
      <c r="C19" s="27">
        <v>115</v>
      </c>
      <c r="D19" s="27"/>
      <c r="E19" s="53"/>
      <c r="F19" s="56"/>
    </row>
    <row r="20" spans="1:6" ht="30" customHeight="1">
      <c r="A20" s="114" t="s">
        <v>280</v>
      </c>
      <c r="B20" s="115"/>
      <c r="C20" s="27">
        <v>116</v>
      </c>
      <c r="D20" s="27"/>
      <c r="E20" s="53"/>
      <c r="F20" s="56"/>
    </row>
    <row r="21" spans="1:6">
      <c r="A21" s="114" t="s">
        <v>149</v>
      </c>
      <c r="B21" s="115"/>
      <c r="C21" s="27">
        <v>117</v>
      </c>
      <c r="D21" s="28"/>
      <c r="E21" s="53">
        <f>E22+E23</f>
        <v>954253333</v>
      </c>
      <c r="F21" s="56">
        <f>F22+F23</f>
        <v>65490000</v>
      </c>
    </row>
    <row r="22" spans="1:6">
      <c r="A22" s="114" t="s">
        <v>150</v>
      </c>
      <c r="B22" s="115"/>
      <c r="C22" s="27">
        <v>117.1</v>
      </c>
      <c r="D22" s="27"/>
      <c r="E22" s="53">
        <v>934420000</v>
      </c>
      <c r="F22" s="56">
        <v>65490000</v>
      </c>
    </row>
    <row r="23" spans="1:6">
      <c r="A23" s="114" t="s">
        <v>151</v>
      </c>
      <c r="B23" s="115"/>
      <c r="C23" s="27">
        <v>117.2</v>
      </c>
      <c r="D23" s="27"/>
      <c r="E23" s="53">
        <v>19833333</v>
      </c>
      <c r="F23" s="56">
        <f>F24+F26</f>
        <v>0</v>
      </c>
    </row>
    <row r="24" spans="1:6">
      <c r="A24" s="114" t="s">
        <v>152</v>
      </c>
      <c r="B24" s="115"/>
      <c r="C24" s="27">
        <v>117.3</v>
      </c>
      <c r="D24" s="27"/>
      <c r="E24" s="53"/>
      <c r="F24" s="56"/>
    </row>
    <row r="25" spans="1:6" ht="30" customHeight="1">
      <c r="A25" s="114" t="s">
        <v>153</v>
      </c>
      <c r="B25" s="115"/>
      <c r="C25" s="27" t="s">
        <v>154</v>
      </c>
      <c r="D25" s="27"/>
      <c r="E25" s="53"/>
      <c r="F25" s="56"/>
    </row>
    <row r="26" spans="1:6">
      <c r="A26" s="114" t="s">
        <v>155</v>
      </c>
      <c r="B26" s="115"/>
      <c r="C26" s="27">
        <v>117.4</v>
      </c>
      <c r="D26" s="27"/>
      <c r="E26" s="53">
        <v>19833333</v>
      </c>
      <c r="F26" s="56"/>
    </row>
    <row r="27" spans="1:6">
      <c r="A27" s="114" t="s">
        <v>156</v>
      </c>
      <c r="B27" s="115"/>
      <c r="C27" s="27">
        <v>118</v>
      </c>
      <c r="D27" s="27"/>
      <c r="E27" s="53"/>
      <c r="F27" s="56"/>
    </row>
    <row r="28" spans="1:6">
      <c r="A28" s="114" t="s">
        <v>157</v>
      </c>
      <c r="B28" s="115"/>
      <c r="C28" s="27">
        <v>119</v>
      </c>
      <c r="D28" s="27"/>
      <c r="E28" s="53">
        <v>220588996</v>
      </c>
      <c r="F28" s="56">
        <v>232328028</v>
      </c>
    </row>
    <row r="29" spans="1:6">
      <c r="A29" s="114" t="s">
        <v>158</v>
      </c>
      <c r="B29" s="115"/>
      <c r="C29" s="27">
        <v>120</v>
      </c>
      <c r="D29" s="27"/>
      <c r="E29" s="53"/>
      <c r="F29" s="56"/>
    </row>
    <row r="30" spans="1:6">
      <c r="A30" s="114" t="s">
        <v>159</v>
      </c>
      <c r="B30" s="115"/>
      <c r="C30" s="27">
        <v>121</v>
      </c>
      <c r="D30" s="27"/>
      <c r="E30" s="53"/>
      <c r="F30" s="56"/>
    </row>
    <row r="31" spans="1:6">
      <c r="A31" s="114" t="s">
        <v>160</v>
      </c>
      <c r="B31" s="115"/>
      <c r="C31" s="27">
        <v>122</v>
      </c>
      <c r="D31" s="27"/>
      <c r="E31" s="53">
        <v>13554936686</v>
      </c>
      <c r="F31" s="56">
        <v>14048949718</v>
      </c>
    </row>
    <row r="32" spans="1:6">
      <c r="A32" s="114" t="s">
        <v>161</v>
      </c>
      <c r="B32" s="115"/>
      <c r="C32" s="27">
        <v>129</v>
      </c>
      <c r="D32" s="27"/>
      <c r="E32" s="53">
        <v>-52741624062</v>
      </c>
      <c r="F32" s="56">
        <v>-52741624062</v>
      </c>
    </row>
    <row r="33" spans="1:6">
      <c r="A33" s="126" t="s">
        <v>282</v>
      </c>
      <c r="B33" s="127"/>
      <c r="C33" s="26">
        <v>130</v>
      </c>
      <c r="D33" s="27"/>
      <c r="E33" s="52">
        <f>SUM(E34:E39)</f>
        <v>57892798385</v>
      </c>
      <c r="F33" s="57">
        <f>SUM(F34:F39)</f>
        <v>106178752985</v>
      </c>
    </row>
    <row r="34" spans="1:6">
      <c r="A34" s="114" t="s">
        <v>162</v>
      </c>
      <c r="B34" s="115"/>
      <c r="C34" s="27">
        <v>131</v>
      </c>
      <c r="D34" s="27"/>
      <c r="E34" s="53">
        <v>45392239000</v>
      </c>
      <c r="F34" s="56">
        <v>92600477000</v>
      </c>
    </row>
    <row r="35" spans="1:6">
      <c r="A35" s="114" t="s">
        <v>163</v>
      </c>
      <c r="B35" s="115"/>
      <c r="C35" s="27">
        <v>132</v>
      </c>
      <c r="D35" s="27"/>
      <c r="E35" s="53"/>
      <c r="F35" s="56"/>
    </row>
    <row r="36" spans="1:6">
      <c r="A36" s="114" t="s">
        <v>164</v>
      </c>
      <c r="B36" s="115"/>
      <c r="C36" s="27">
        <v>133</v>
      </c>
      <c r="D36" s="27"/>
      <c r="E36" s="53"/>
      <c r="F36" s="56"/>
    </row>
    <row r="37" spans="1:6">
      <c r="A37" s="114" t="s">
        <v>165</v>
      </c>
      <c r="B37" s="115"/>
      <c r="C37" s="27">
        <v>134</v>
      </c>
      <c r="D37" s="27"/>
      <c r="E37" s="53"/>
      <c r="F37" s="56"/>
    </row>
    <row r="38" spans="1:6">
      <c r="A38" s="114" t="s">
        <v>283</v>
      </c>
      <c r="B38" s="115"/>
      <c r="C38" s="27">
        <v>135</v>
      </c>
      <c r="D38" s="27"/>
      <c r="E38" s="56">
        <v>12500559385</v>
      </c>
      <c r="F38" s="56">
        <v>13578275985</v>
      </c>
    </row>
    <row r="39" spans="1:6">
      <c r="A39" s="114" t="s">
        <v>166</v>
      </c>
      <c r="B39" s="115"/>
      <c r="C39" s="27">
        <v>136</v>
      </c>
      <c r="D39" s="27"/>
      <c r="E39" s="53"/>
      <c r="F39" s="56"/>
    </row>
    <row r="40" spans="1:6" ht="28.5" customHeight="1">
      <c r="A40" s="128" t="s">
        <v>167</v>
      </c>
      <c r="B40" s="129"/>
      <c r="C40" s="26">
        <v>200</v>
      </c>
      <c r="D40" s="27"/>
      <c r="E40" s="52">
        <f>E41+E48+E61+E65+E66+E72</f>
        <v>26539098966</v>
      </c>
      <c r="F40" s="57">
        <f>F41+F48+F61+F65+F66+F72</f>
        <v>24393317814</v>
      </c>
    </row>
    <row r="41" spans="1:6">
      <c r="A41" s="128" t="s">
        <v>168</v>
      </c>
      <c r="B41" s="129"/>
      <c r="C41" s="26">
        <v>210</v>
      </c>
      <c r="D41" s="27"/>
      <c r="E41" s="52">
        <f>SUM(E42:E43)</f>
        <v>15000000000</v>
      </c>
      <c r="F41" s="57">
        <f>SUM(F42:F43)</f>
        <v>15000000000</v>
      </c>
    </row>
    <row r="42" spans="1:6">
      <c r="A42" s="114" t="s">
        <v>169</v>
      </c>
      <c r="B42" s="115"/>
      <c r="C42" s="27">
        <v>211</v>
      </c>
      <c r="D42" s="27"/>
      <c r="E42" s="53"/>
      <c r="F42" s="56"/>
    </row>
    <row r="43" spans="1:6">
      <c r="A43" s="114" t="s">
        <v>170</v>
      </c>
      <c r="B43" s="115"/>
      <c r="C43" s="27">
        <v>212</v>
      </c>
      <c r="D43" s="27"/>
      <c r="E43" s="53">
        <f>SUM(E44:E46)</f>
        <v>15000000000</v>
      </c>
      <c r="F43" s="56">
        <f>SUM(F44:F46)</f>
        <v>15000000000</v>
      </c>
    </row>
    <row r="44" spans="1:6">
      <c r="A44" s="114" t="s">
        <v>171</v>
      </c>
      <c r="B44" s="115"/>
      <c r="C44" s="27">
        <v>212.1</v>
      </c>
      <c r="D44" s="27"/>
      <c r="E44" s="53"/>
      <c r="F44" s="56"/>
    </row>
    <row r="45" spans="1:6">
      <c r="A45" s="114" t="s">
        <v>172</v>
      </c>
      <c r="B45" s="115"/>
      <c r="C45" s="27">
        <v>212.2</v>
      </c>
      <c r="D45" s="27"/>
      <c r="E45" s="53"/>
      <c r="F45" s="56"/>
    </row>
    <row r="46" spans="1:6">
      <c r="A46" s="130" t="s">
        <v>173</v>
      </c>
      <c r="B46" s="130"/>
      <c r="C46" s="27">
        <v>212.3</v>
      </c>
      <c r="D46" s="27"/>
      <c r="E46" s="53">
        <v>15000000000</v>
      </c>
      <c r="F46" s="56">
        <v>15000000000</v>
      </c>
    </row>
    <row r="47" spans="1:6">
      <c r="A47" s="39"/>
      <c r="B47" s="39"/>
      <c r="C47" s="40"/>
      <c r="D47" s="40"/>
      <c r="E47" s="54"/>
      <c r="F47" s="54"/>
    </row>
    <row r="48" spans="1:6">
      <c r="A48" s="131" t="s">
        <v>174</v>
      </c>
      <c r="B48" s="131"/>
      <c r="C48" s="26">
        <v>220</v>
      </c>
      <c r="D48" s="27"/>
      <c r="E48" s="52">
        <f>E49+E53+E57</f>
        <v>532597556</v>
      </c>
      <c r="F48" s="52">
        <f>F49+F53+F57</f>
        <v>1168199952</v>
      </c>
    </row>
    <row r="49" spans="1:6">
      <c r="A49" s="114" t="s">
        <v>284</v>
      </c>
      <c r="B49" s="115"/>
      <c r="C49" s="27">
        <v>221</v>
      </c>
      <c r="D49" s="27"/>
      <c r="E49" s="53">
        <f>SUM(E50:E52)</f>
        <v>265289541</v>
      </c>
      <c r="F49" s="53">
        <f>SUM(F50:F52)</f>
        <v>625560465</v>
      </c>
    </row>
    <row r="50" spans="1:6">
      <c r="A50" s="114" t="s">
        <v>287</v>
      </c>
      <c r="B50" s="115"/>
      <c r="C50" s="27">
        <v>222</v>
      </c>
      <c r="D50" s="27"/>
      <c r="E50" s="53">
        <v>14706931145</v>
      </c>
      <c r="F50" s="53">
        <v>14706931145</v>
      </c>
    </row>
    <row r="51" spans="1:6">
      <c r="A51" s="114" t="s">
        <v>179</v>
      </c>
      <c r="B51" s="115"/>
      <c r="C51" s="27" t="s">
        <v>175</v>
      </c>
      <c r="D51" s="27"/>
      <c r="E51" s="53">
        <v>-14441641604</v>
      </c>
      <c r="F51" s="53">
        <v>-14081370680</v>
      </c>
    </row>
    <row r="52" spans="1:6">
      <c r="A52" s="114" t="s">
        <v>288</v>
      </c>
      <c r="B52" s="115"/>
      <c r="C52" s="27" t="s">
        <v>176</v>
      </c>
      <c r="D52" s="27"/>
      <c r="E52" s="53"/>
      <c r="F52" s="53"/>
    </row>
    <row r="53" spans="1:6">
      <c r="A53" s="114" t="s">
        <v>285</v>
      </c>
      <c r="B53" s="115"/>
      <c r="C53" s="27">
        <v>224</v>
      </c>
      <c r="D53" s="27"/>
      <c r="E53" s="53">
        <f>SUM(E54:E56)</f>
        <v>0</v>
      </c>
      <c r="F53" s="53">
        <f>SUM(F54:F56)</f>
        <v>0</v>
      </c>
    </row>
    <row r="54" spans="1:6">
      <c r="A54" s="114" t="s">
        <v>287</v>
      </c>
      <c r="B54" s="115"/>
      <c r="C54" s="27">
        <v>225</v>
      </c>
      <c r="D54" s="27"/>
      <c r="E54" s="53"/>
      <c r="F54" s="53"/>
    </row>
    <row r="55" spans="1:6">
      <c r="A55" s="114" t="s">
        <v>179</v>
      </c>
      <c r="B55" s="115"/>
      <c r="C55" s="27" t="s">
        <v>177</v>
      </c>
      <c r="D55" s="27"/>
      <c r="E55" s="53"/>
      <c r="F55" s="53"/>
    </row>
    <row r="56" spans="1:6">
      <c r="A56" s="114" t="s">
        <v>289</v>
      </c>
      <c r="B56" s="115"/>
      <c r="C56" s="27" t="s">
        <v>178</v>
      </c>
      <c r="D56" s="27"/>
      <c r="E56" s="53"/>
      <c r="F56" s="53"/>
    </row>
    <row r="57" spans="1:6">
      <c r="A57" s="114" t="s">
        <v>286</v>
      </c>
      <c r="B57" s="115"/>
      <c r="C57" s="27">
        <v>227</v>
      </c>
      <c r="D57" s="27"/>
      <c r="E57" s="53">
        <f>SUM(E58:E60)</f>
        <v>267308015</v>
      </c>
      <c r="F57" s="53">
        <f>SUM(F58:F60)</f>
        <v>542639487</v>
      </c>
    </row>
    <row r="58" spans="1:6">
      <c r="A58" s="114" t="s">
        <v>287</v>
      </c>
      <c r="B58" s="115"/>
      <c r="C58" s="27">
        <v>228</v>
      </c>
      <c r="D58" s="27"/>
      <c r="E58" s="53">
        <v>10226172220</v>
      </c>
      <c r="F58" s="53">
        <v>10226172220</v>
      </c>
    </row>
    <row r="59" spans="1:6">
      <c r="A59" s="114" t="s">
        <v>179</v>
      </c>
      <c r="B59" s="115"/>
      <c r="C59" s="27" t="s">
        <v>180</v>
      </c>
      <c r="D59" s="27"/>
      <c r="E59" s="53">
        <v>-9958864205</v>
      </c>
      <c r="F59" s="53">
        <v>-9683532733</v>
      </c>
    </row>
    <row r="60" spans="1:6">
      <c r="A60" s="114" t="s">
        <v>181</v>
      </c>
      <c r="B60" s="115"/>
      <c r="C60" s="27" t="s">
        <v>182</v>
      </c>
      <c r="D60" s="27"/>
      <c r="E60" s="53"/>
      <c r="F60" s="53"/>
    </row>
    <row r="61" spans="1:6">
      <c r="A61" s="128" t="s">
        <v>183</v>
      </c>
      <c r="B61" s="129"/>
      <c r="C61" s="26">
        <v>230</v>
      </c>
      <c r="D61" s="27"/>
      <c r="E61" s="52">
        <f>SUM(E62:E64)</f>
        <v>0</v>
      </c>
      <c r="F61" s="52">
        <f>SUM(F62:F64)</f>
        <v>0</v>
      </c>
    </row>
    <row r="62" spans="1:6">
      <c r="A62" s="114" t="s">
        <v>287</v>
      </c>
      <c r="B62" s="115"/>
      <c r="C62" s="27">
        <v>231</v>
      </c>
      <c r="D62" s="27"/>
      <c r="E62" s="53"/>
      <c r="F62" s="53"/>
    </row>
    <row r="63" spans="1:6">
      <c r="A63" s="114" t="s">
        <v>179</v>
      </c>
      <c r="B63" s="115"/>
      <c r="C63" s="27" t="s">
        <v>184</v>
      </c>
      <c r="D63" s="27"/>
      <c r="E63" s="53"/>
      <c r="F63" s="53"/>
    </row>
    <row r="64" spans="1:6">
      <c r="A64" s="114" t="s">
        <v>291</v>
      </c>
      <c r="B64" s="115"/>
      <c r="C64" s="27" t="s">
        <v>185</v>
      </c>
      <c r="D64" s="27"/>
      <c r="E64" s="53"/>
      <c r="F64" s="53"/>
    </row>
    <row r="65" spans="1:6">
      <c r="A65" s="128" t="s">
        <v>186</v>
      </c>
      <c r="B65" s="129"/>
      <c r="C65" s="26">
        <v>240</v>
      </c>
      <c r="D65" s="27"/>
      <c r="E65" s="52"/>
      <c r="F65" s="52"/>
    </row>
    <row r="66" spans="1:6">
      <c r="A66" s="128" t="s">
        <v>187</v>
      </c>
      <c r="B66" s="129"/>
      <c r="C66" s="26">
        <v>250</v>
      </c>
      <c r="D66" s="27"/>
      <c r="E66" s="52">
        <f>SUM(E67:E71)</f>
        <v>11612792142</v>
      </c>
      <c r="F66" s="52">
        <f>SUM(F67:F71)</f>
        <v>8831408594</v>
      </c>
    </row>
    <row r="67" spans="1:6">
      <c r="A67" s="114" t="s">
        <v>188</v>
      </c>
      <c r="B67" s="115"/>
      <c r="C67" s="27">
        <v>251</v>
      </c>
      <c r="D67" s="27"/>
      <c r="E67" s="53">
        <v>180218002</v>
      </c>
      <c r="F67" s="53">
        <v>180218002</v>
      </c>
    </row>
    <row r="68" spans="1:6">
      <c r="A68" s="114" t="s">
        <v>189</v>
      </c>
      <c r="B68" s="115"/>
      <c r="C68" s="27">
        <v>252</v>
      </c>
      <c r="D68" s="27"/>
      <c r="E68" s="53">
        <v>3395691006</v>
      </c>
      <c r="F68" s="53">
        <v>1000014123</v>
      </c>
    </row>
    <row r="69" spans="1:6">
      <c r="A69" s="114" t="s">
        <v>190</v>
      </c>
      <c r="B69" s="115"/>
      <c r="C69" s="27">
        <v>253</v>
      </c>
      <c r="D69" s="27"/>
      <c r="E69" s="53" t="s">
        <v>442</v>
      </c>
      <c r="F69" s="53"/>
    </row>
    <row r="70" spans="1:6">
      <c r="A70" s="114" t="s">
        <v>191</v>
      </c>
      <c r="B70" s="115"/>
      <c r="C70" s="27">
        <v>254</v>
      </c>
      <c r="D70" s="27"/>
      <c r="E70" s="53">
        <v>8036883134</v>
      </c>
      <c r="F70" s="53">
        <v>7651176469</v>
      </c>
    </row>
    <row r="71" spans="1:6">
      <c r="A71" s="114" t="s">
        <v>192</v>
      </c>
      <c r="B71" s="115"/>
      <c r="C71" s="27">
        <v>255</v>
      </c>
      <c r="D71" s="27"/>
      <c r="E71" s="53"/>
      <c r="F71" s="53"/>
    </row>
    <row r="72" spans="1:6">
      <c r="A72" s="128" t="s">
        <v>193</v>
      </c>
      <c r="B72" s="129"/>
      <c r="C72" s="26">
        <v>260</v>
      </c>
      <c r="D72" s="27"/>
      <c r="E72" s="52">
        <v>-606290732</v>
      </c>
      <c r="F72" s="52">
        <v>-606290732</v>
      </c>
    </row>
    <row r="73" spans="1:6" s="5" customFormat="1">
      <c r="A73" s="132" t="s">
        <v>290</v>
      </c>
      <c r="B73" s="133"/>
      <c r="C73" s="63">
        <v>270</v>
      </c>
      <c r="D73" s="64"/>
      <c r="E73" s="57">
        <f>E40+E11</f>
        <v>331966314442</v>
      </c>
      <c r="F73" s="57">
        <f>F40+F11</f>
        <v>396331952463</v>
      </c>
    </row>
    <row r="74" spans="1:6">
      <c r="A74" s="128" t="s">
        <v>194</v>
      </c>
      <c r="B74" s="129"/>
      <c r="C74" s="26">
        <v>300</v>
      </c>
      <c r="D74" s="27"/>
      <c r="E74" s="52">
        <f>E75+E99</f>
        <v>155957465197</v>
      </c>
      <c r="F74" s="52">
        <f>F75+F99</f>
        <v>218026014953</v>
      </c>
    </row>
    <row r="75" spans="1:6">
      <c r="A75" s="128" t="s">
        <v>195</v>
      </c>
      <c r="B75" s="129"/>
      <c r="C75" s="26">
        <v>310</v>
      </c>
      <c r="D75" s="27"/>
      <c r="E75" s="52">
        <f>E76+SUM(E79:E96)</f>
        <v>155957465197</v>
      </c>
      <c r="F75" s="52">
        <f>F76+SUM(F79:F96)</f>
        <v>218026014953</v>
      </c>
    </row>
    <row r="76" spans="1:6">
      <c r="A76" s="114" t="s">
        <v>196</v>
      </c>
      <c r="B76" s="115"/>
      <c r="C76" s="27">
        <v>311</v>
      </c>
      <c r="D76" s="27"/>
      <c r="E76" s="53">
        <f>SUM(E77:E78)</f>
        <v>0</v>
      </c>
      <c r="F76" s="53">
        <f>SUM(F77:F78)</f>
        <v>0</v>
      </c>
    </row>
    <row r="77" spans="1:6">
      <c r="A77" s="114" t="s">
        <v>439</v>
      </c>
      <c r="B77" s="115"/>
      <c r="C77" s="27">
        <v>312</v>
      </c>
      <c r="D77" s="27"/>
      <c r="E77" s="53"/>
      <c r="F77" s="53"/>
    </row>
    <row r="78" spans="1:6">
      <c r="A78" s="114" t="s">
        <v>197</v>
      </c>
      <c r="B78" s="115"/>
      <c r="C78" s="27">
        <v>313</v>
      </c>
      <c r="D78" s="27"/>
      <c r="E78" s="53"/>
      <c r="F78" s="53"/>
    </row>
    <row r="79" spans="1:6">
      <c r="A79" s="114" t="s">
        <v>198</v>
      </c>
      <c r="B79" s="115"/>
      <c r="C79" s="27">
        <v>314</v>
      </c>
      <c r="D79" s="27"/>
      <c r="E79" s="53"/>
      <c r="F79" s="53"/>
    </row>
    <row r="80" spans="1:6">
      <c r="A80" s="114" t="s">
        <v>199</v>
      </c>
      <c r="B80" s="115"/>
      <c r="C80" s="27">
        <v>315</v>
      </c>
      <c r="D80" s="27"/>
      <c r="E80" s="53"/>
      <c r="F80" s="53"/>
    </row>
    <row r="81" spans="1:6">
      <c r="A81" s="114" t="s">
        <v>440</v>
      </c>
      <c r="B81" s="115"/>
      <c r="C81" s="27">
        <v>316</v>
      </c>
      <c r="D81" s="27"/>
      <c r="E81" s="53">
        <v>800000000</v>
      </c>
      <c r="F81" s="53">
        <v>41800000000</v>
      </c>
    </row>
    <row r="82" spans="1:6">
      <c r="A82" s="114" t="s">
        <v>200</v>
      </c>
      <c r="B82" s="115"/>
      <c r="C82" s="27">
        <v>317</v>
      </c>
      <c r="D82" s="27"/>
      <c r="E82" s="53"/>
      <c r="F82" s="53"/>
    </row>
    <row r="83" spans="1:6">
      <c r="A83" s="114" t="s">
        <v>201</v>
      </c>
      <c r="B83" s="115"/>
      <c r="C83" s="27">
        <v>318</v>
      </c>
      <c r="D83" s="27"/>
      <c r="E83" s="53">
        <v>220906681</v>
      </c>
      <c r="F83" s="53">
        <v>275553268</v>
      </c>
    </row>
    <row r="84" spans="1:6">
      <c r="A84" s="114" t="s">
        <v>202</v>
      </c>
      <c r="B84" s="115"/>
      <c r="C84" s="27">
        <v>319</v>
      </c>
      <c r="D84" s="27"/>
      <c r="E84" s="53"/>
      <c r="F84" s="53"/>
    </row>
    <row r="85" spans="1:6">
      <c r="A85" s="114" t="s">
        <v>441</v>
      </c>
      <c r="B85" s="115"/>
      <c r="C85" s="27">
        <v>320</v>
      </c>
      <c r="D85" s="27"/>
      <c r="E85" s="53">
        <v>2646588442</v>
      </c>
      <c r="F85" s="53">
        <v>2646588442</v>
      </c>
    </row>
    <row r="86" spans="1:6">
      <c r="A86" s="114" t="s">
        <v>203</v>
      </c>
      <c r="B86" s="115"/>
      <c r="C86" s="27">
        <v>321</v>
      </c>
      <c r="D86" s="27"/>
      <c r="E86" s="53">
        <v>713500000</v>
      </c>
      <c r="F86" s="53">
        <v>339500000</v>
      </c>
    </row>
    <row r="87" spans="1:6">
      <c r="A87" s="114" t="s">
        <v>204</v>
      </c>
      <c r="B87" s="115"/>
      <c r="C87" s="27">
        <v>322</v>
      </c>
      <c r="D87" s="27"/>
      <c r="E87" s="53">
        <v>742428533</v>
      </c>
      <c r="F87" s="53">
        <v>898096822</v>
      </c>
    </row>
    <row r="88" spans="1:6">
      <c r="A88" s="114" t="s">
        <v>205</v>
      </c>
      <c r="B88" s="115"/>
      <c r="C88" s="27">
        <v>323</v>
      </c>
      <c r="D88" s="27"/>
      <c r="E88" s="53">
        <v>693614235</v>
      </c>
      <c r="F88" s="53">
        <v>321794546</v>
      </c>
    </row>
    <row r="89" spans="1:6">
      <c r="A89" s="114" t="s">
        <v>206</v>
      </c>
      <c r="B89" s="115"/>
      <c r="C89" s="27">
        <v>324</v>
      </c>
      <c r="D89" s="27"/>
      <c r="E89" s="53">
        <v>32910166</v>
      </c>
      <c r="F89" s="53">
        <v>1637201</v>
      </c>
    </row>
    <row r="90" spans="1:6">
      <c r="A90" s="114" t="s">
        <v>207</v>
      </c>
      <c r="B90" s="115"/>
      <c r="C90" s="27">
        <v>325</v>
      </c>
      <c r="D90" s="27"/>
      <c r="E90" s="53">
        <v>15926470323</v>
      </c>
      <c r="F90" s="53">
        <v>15985360980</v>
      </c>
    </row>
    <row r="91" spans="1:6">
      <c r="A91" s="114" t="s">
        <v>208</v>
      </c>
      <c r="B91" s="115"/>
      <c r="C91" s="27">
        <v>326</v>
      </c>
      <c r="D91" s="27"/>
      <c r="E91" s="53">
        <v>100000000000</v>
      </c>
      <c r="F91" s="53">
        <v>100000000000</v>
      </c>
    </row>
    <row r="92" spans="1:6">
      <c r="A92" s="114" t="s">
        <v>209</v>
      </c>
      <c r="B92" s="115"/>
      <c r="C92" s="27">
        <v>327</v>
      </c>
      <c r="D92" s="27"/>
      <c r="E92" s="53"/>
      <c r="F92" s="53"/>
    </row>
    <row r="93" spans="1:6">
      <c r="A93" s="114" t="s">
        <v>210</v>
      </c>
      <c r="B93" s="115"/>
      <c r="C93" s="27">
        <v>328</v>
      </c>
      <c r="D93" s="27"/>
      <c r="E93" s="53"/>
      <c r="F93" s="53"/>
    </row>
    <row r="94" spans="1:6">
      <c r="A94" s="114" t="s">
        <v>211</v>
      </c>
      <c r="B94" s="115"/>
      <c r="C94" s="27">
        <v>329</v>
      </c>
      <c r="D94" s="27"/>
      <c r="E94" s="53">
        <f>27590930701+6590116116</f>
        <v>34181046817</v>
      </c>
      <c r="F94" s="53">
        <v>55757483694</v>
      </c>
    </row>
    <row r="95" spans="1:6">
      <c r="A95" s="114" t="s">
        <v>212</v>
      </c>
      <c r="B95" s="115"/>
      <c r="C95" s="27">
        <v>330</v>
      </c>
      <c r="D95" s="27"/>
      <c r="E95" s="53"/>
      <c r="F95" s="53"/>
    </row>
    <row r="96" spans="1:6">
      <c r="A96" s="130" t="s">
        <v>213</v>
      </c>
      <c r="B96" s="130"/>
      <c r="C96" s="27">
        <v>331</v>
      </c>
      <c r="D96" s="27"/>
      <c r="E96" s="53"/>
      <c r="F96" s="53"/>
    </row>
    <row r="97" spans="1:6">
      <c r="A97" s="39"/>
      <c r="B97" s="39"/>
      <c r="C97" s="40"/>
      <c r="D97" s="40"/>
      <c r="E97" s="54"/>
      <c r="F97" s="54"/>
    </row>
    <row r="98" spans="1:6" s="33" customFormat="1">
      <c r="A98" s="39"/>
      <c r="B98" s="39"/>
      <c r="C98" s="40"/>
      <c r="D98" s="40"/>
      <c r="E98" s="54"/>
      <c r="F98" s="54"/>
    </row>
    <row r="99" spans="1:6">
      <c r="A99" s="131" t="s">
        <v>214</v>
      </c>
      <c r="B99" s="131"/>
      <c r="C99" s="26">
        <v>340</v>
      </c>
      <c r="D99" s="27"/>
      <c r="E99" s="52">
        <f>E100+SUM(E103:E116)</f>
        <v>0</v>
      </c>
      <c r="F99" s="52">
        <f>F100+SUM(F103:F116)</f>
        <v>0</v>
      </c>
    </row>
    <row r="100" spans="1:6">
      <c r="A100" s="114" t="s">
        <v>215</v>
      </c>
      <c r="B100" s="115"/>
      <c r="C100" s="27">
        <v>341</v>
      </c>
      <c r="D100" s="27"/>
      <c r="E100" s="53">
        <f>SUM(E101:E102)</f>
        <v>0</v>
      </c>
      <c r="F100" s="53">
        <f>SUM(F101:F102)</f>
        <v>0</v>
      </c>
    </row>
    <row r="101" spans="1:6">
      <c r="A101" s="114" t="s">
        <v>216</v>
      </c>
      <c r="B101" s="115"/>
      <c r="C101" s="27">
        <v>342</v>
      </c>
      <c r="D101" s="27"/>
      <c r="E101" s="53"/>
      <c r="F101" s="53"/>
    </row>
    <row r="102" spans="1:6">
      <c r="A102" s="114" t="s">
        <v>217</v>
      </c>
      <c r="B102" s="115"/>
      <c r="C102" s="27">
        <v>343</v>
      </c>
      <c r="D102" s="27"/>
      <c r="E102" s="53"/>
      <c r="F102" s="53"/>
    </row>
    <row r="103" spans="1:6">
      <c r="A103" s="114" t="s">
        <v>218</v>
      </c>
      <c r="B103" s="115"/>
      <c r="C103" s="27">
        <v>344</v>
      </c>
      <c r="D103" s="27"/>
      <c r="E103" s="53"/>
      <c r="F103" s="53"/>
    </row>
    <row r="104" spans="1:6">
      <c r="A104" s="114" t="s">
        <v>293</v>
      </c>
      <c r="B104" s="115"/>
      <c r="C104" s="27">
        <v>345</v>
      </c>
      <c r="D104" s="27"/>
      <c r="E104" s="53"/>
      <c r="F104" s="53"/>
    </row>
    <row r="105" spans="1:6">
      <c r="A105" s="114" t="s">
        <v>275</v>
      </c>
      <c r="B105" s="115"/>
      <c r="C105" s="27">
        <v>346</v>
      </c>
      <c r="D105" s="27"/>
      <c r="E105" s="53"/>
      <c r="F105" s="53"/>
    </row>
    <row r="106" spans="1:6">
      <c r="A106" s="114" t="s">
        <v>219</v>
      </c>
      <c r="B106" s="115"/>
      <c r="C106" s="27">
        <v>347</v>
      </c>
      <c r="D106" s="27"/>
      <c r="E106" s="53"/>
      <c r="F106" s="53"/>
    </row>
    <row r="107" spans="1:6">
      <c r="A107" s="114" t="s">
        <v>292</v>
      </c>
      <c r="B107" s="115"/>
      <c r="C107" s="27">
        <v>348</v>
      </c>
      <c r="D107" s="27"/>
      <c r="E107" s="53"/>
      <c r="F107" s="53"/>
    </row>
    <row r="108" spans="1:6">
      <c r="A108" s="114" t="s">
        <v>220</v>
      </c>
      <c r="B108" s="115"/>
      <c r="C108" s="27">
        <v>349</v>
      </c>
      <c r="D108" s="27"/>
      <c r="E108" s="53"/>
      <c r="F108" s="53"/>
    </row>
    <row r="109" spans="1:6">
      <c r="A109" s="114" t="s">
        <v>221</v>
      </c>
      <c r="B109" s="115"/>
      <c r="C109" s="27">
        <v>350</v>
      </c>
      <c r="D109" s="27"/>
      <c r="E109" s="53"/>
      <c r="F109" s="53"/>
    </row>
    <row r="110" spans="1:6">
      <c r="A110" s="114" t="s">
        <v>222</v>
      </c>
      <c r="B110" s="115"/>
      <c r="C110" s="27">
        <v>351</v>
      </c>
      <c r="D110" s="27"/>
      <c r="E110" s="53"/>
      <c r="F110" s="53"/>
    </row>
    <row r="111" spans="1:6">
      <c r="A111" s="114" t="s">
        <v>223</v>
      </c>
      <c r="B111" s="115"/>
      <c r="C111" s="27">
        <v>352</v>
      </c>
      <c r="D111" s="27"/>
      <c r="E111" s="53"/>
      <c r="F111" s="53"/>
    </row>
    <row r="112" spans="1:6">
      <c r="A112" s="114" t="s">
        <v>224</v>
      </c>
      <c r="B112" s="115"/>
      <c r="C112" s="27">
        <v>353</v>
      </c>
      <c r="D112" s="27"/>
      <c r="E112" s="53"/>
      <c r="F112" s="53"/>
    </row>
    <row r="113" spans="1:6">
      <c r="A113" s="114" t="s">
        <v>225</v>
      </c>
      <c r="B113" s="115"/>
      <c r="C113" s="27">
        <v>354</v>
      </c>
      <c r="D113" s="27"/>
      <c r="E113" s="53"/>
      <c r="F113" s="53"/>
    </row>
    <row r="114" spans="1:6">
      <c r="A114" s="114" t="s">
        <v>226</v>
      </c>
      <c r="B114" s="115"/>
      <c r="C114" s="27">
        <v>355</v>
      </c>
      <c r="D114" s="27"/>
      <c r="E114" s="53"/>
      <c r="F114" s="53"/>
    </row>
    <row r="115" spans="1:6">
      <c r="A115" s="114" t="s">
        <v>227</v>
      </c>
      <c r="B115" s="115"/>
      <c r="C115" s="27">
        <v>356</v>
      </c>
      <c r="D115" s="27"/>
      <c r="E115" s="53"/>
      <c r="F115" s="53"/>
    </row>
    <row r="116" spans="1:6">
      <c r="A116" s="114" t="s">
        <v>228</v>
      </c>
      <c r="B116" s="115"/>
      <c r="C116" s="27">
        <v>357</v>
      </c>
      <c r="D116" s="27"/>
      <c r="E116" s="53"/>
      <c r="F116" s="53"/>
    </row>
    <row r="117" spans="1:6">
      <c r="A117" s="128" t="s">
        <v>294</v>
      </c>
      <c r="B117" s="129"/>
      <c r="C117" s="25">
        <v>400</v>
      </c>
      <c r="D117" s="31"/>
      <c r="E117" s="52">
        <f>E118+E135</f>
        <v>176008849245</v>
      </c>
      <c r="F117" s="52">
        <f>F118+F135</f>
        <v>178305937510</v>
      </c>
    </row>
    <row r="118" spans="1:6">
      <c r="A118" s="128" t="s">
        <v>229</v>
      </c>
      <c r="B118" s="129"/>
      <c r="C118" s="26">
        <v>410</v>
      </c>
      <c r="D118" s="27"/>
      <c r="E118" s="52">
        <f>E119+SUM(E127:E132)</f>
        <v>176008849245</v>
      </c>
      <c r="F118" s="52">
        <f>F119+SUM(F127:F132)</f>
        <v>178305937510</v>
      </c>
    </row>
    <row r="119" spans="1:6">
      <c r="A119" s="114" t="s">
        <v>230</v>
      </c>
      <c r="B119" s="115"/>
      <c r="C119" s="27">
        <v>411</v>
      </c>
      <c r="D119" s="27"/>
      <c r="E119" s="53">
        <f>E120+SUM(E123:E126)</f>
        <v>150000000000</v>
      </c>
      <c r="F119" s="53">
        <f>F120+SUM(F123:F126)</f>
        <v>150000000000</v>
      </c>
    </row>
    <row r="120" spans="1:6">
      <c r="A120" s="114" t="s">
        <v>295</v>
      </c>
      <c r="B120" s="115"/>
      <c r="C120" s="27">
        <v>411.1</v>
      </c>
      <c r="D120" s="27"/>
      <c r="E120" s="53">
        <f>SUM(E121:E122)</f>
        <v>150000000000</v>
      </c>
      <c r="F120" s="53">
        <f>SUM(F121:F122)</f>
        <v>150000000000</v>
      </c>
    </row>
    <row r="121" spans="1:6">
      <c r="A121" s="114" t="s">
        <v>487</v>
      </c>
      <c r="B121" s="115"/>
      <c r="C121" s="27" t="s">
        <v>231</v>
      </c>
      <c r="D121" s="27"/>
      <c r="E121" s="53">
        <v>150000000000</v>
      </c>
      <c r="F121" s="53">
        <v>150000000000</v>
      </c>
    </row>
    <row r="122" spans="1:6">
      <c r="A122" s="114" t="s">
        <v>488</v>
      </c>
      <c r="B122" s="115"/>
      <c r="C122" s="27" t="s">
        <v>232</v>
      </c>
      <c r="D122" s="27"/>
      <c r="E122" s="53"/>
      <c r="F122" s="53"/>
    </row>
    <row r="123" spans="1:6">
      <c r="A123" s="114" t="s">
        <v>233</v>
      </c>
      <c r="B123" s="115"/>
      <c r="C123" s="27">
        <v>411.2</v>
      </c>
      <c r="D123" s="27"/>
      <c r="E123" s="53"/>
      <c r="F123" s="53"/>
    </row>
    <row r="124" spans="1:6">
      <c r="A124" s="114" t="s">
        <v>296</v>
      </c>
      <c r="B124" s="115"/>
      <c r="C124" s="27">
        <v>411.3</v>
      </c>
      <c r="D124" s="27"/>
      <c r="E124" s="53"/>
      <c r="F124" s="53"/>
    </row>
    <row r="125" spans="1:6">
      <c r="A125" s="114" t="s">
        <v>234</v>
      </c>
      <c r="B125" s="115"/>
      <c r="C125" s="27">
        <v>411.4</v>
      </c>
      <c r="D125" s="27"/>
      <c r="E125" s="53"/>
      <c r="F125" s="53"/>
    </row>
    <row r="126" spans="1:6">
      <c r="A126" s="114" t="s">
        <v>235</v>
      </c>
      <c r="B126" s="115"/>
      <c r="C126" s="27">
        <v>411.5</v>
      </c>
      <c r="D126" s="27"/>
      <c r="E126" s="53"/>
      <c r="F126" s="53"/>
    </row>
    <row r="127" spans="1:6">
      <c r="A127" s="114" t="s">
        <v>236</v>
      </c>
      <c r="B127" s="115"/>
      <c r="C127" s="27">
        <v>412</v>
      </c>
      <c r="D127" s="27"/>
      <c r="E127" s="53"/>
      <c r="F127" s="53"/>
    </row>
    <row r="128" spans="1:6">
      <c r="A128" s="114" t="s">
        <v>297</v>
      </c>
      <c r="B128" s="115"/>
      <c r="C128" s="27">
        <v>413</v>
      </c>
      <c r="D128" s="27"/>
      <c r="E128" s="53"/>
      <c r="F128" s="53"/>
    </row>
    <row r="129" spans="1:6">
      <c r="A129" s="114" t="s">
        <v>298</v>
      </c>
      <c r="B129" s="115"/>
      <c r="C129" s="27">
        <v>414</v>
      </c>
      <c r="D129" s="27"/>
      <c r="E129" s="53">
        <v>15000000000</v>
      </c>
      <c r="F129" s="53">
        <v>15000000000</v>
      </c>
    </row>
    <row r="130" spans="1:6">
      <c r="A130" s="114" t="s">
        <v>299</v>
      </c>
      <c r="B130" s="115"/>
      <c r="C130" s="27">
        <v>415</v>
      </c>
      <c r="D130" s="27"/>
      <c r="E130" s="53">
        <v>15000000000</v>
      </c>
      <c r="F130" s="53">
        <v>15000000000</v>
      </c>
    </row>
    <row r="131" spans="1:6">
      <c r="A131" s="114" t="s">
        <v>300</v>
      </c>
      <c r="B131" s="115"/>
      <c r="C131" s="27">
        <v>416</v>
      </c>
      <c r="D131" s="27"/>
      <c r="E131" s="53"/>
      <c r="F131" s="53"/>
    </row>
    <row r="132" spans="1:6">
      <c r="A132" s="114" t="s">
        <v>301</v>
      </c>
      <c r="B132" s="115"/>
      <c r="C132" s="27">
        <v>417</v>
      </c>
      <c r="D132" s="27"/>
      <c r="E132" s="53">
        <f>SUM(E133:E134)</f>
        <v>-3991150755</v>
      </c>
      <c r="F132" s="53">
        <f>SUM(F133:F134)</f>
        <v>-1694062490</v>
      </c>
    </row>
    <row r="133" spans="1:6">
      <c r="A133" s="114" t="s">
        <v>302</v>
      </c>
      <c r="B133" s="115"/>
      <c r="C133" s="27">
        <v>417.1</v>
      </c>
      <c r="D133" s="27"/>
      <c r="E133" s="53">
        <v>-3991150755</v>
      </c>
      <c r="F133" s="53">
        <v>-1694062490</v>
      </c>
    </row>
    <row r="134" spans="1:6">
      <c r="A134" s="114" t="s">
        <v>303</v>
      </c>
      <c r="B134" s="115"/>
      <c r="C134" s="27">
        <v>417.2</v>
      </c>
      <c r="D134" s="27"/>
      <c r="E134" s="53"/>
      <c r="F134" s="53"/>
    </row>
    <row r="135" spans="1:6">
      <c r="A135" s="128" t="s">
        <v>276</v>
      </c>
      <c r="B135" s="129"/>
      <c r="C135" s="26">
        <v>420</v>
      </c>
      <c r="D135" s="27"/>
      <c r="E135" s="53"/>
      <c r="F135" s="53"/>
    </row>
    <row r="136" spans="1:6">
      <c r="A136" s="134" t="s">
        <v>237</v>
      </c>
      <c r="B136" s="135"/>
      <c r="C136" s="26"/>
      <c r="D136" s="26"/>
      <c r="E136" s="53">
        <f>E117</f>
        <v>176008849245</v>
      </c>
      <c r="F136" s="53">
        <f>F117</f>
        <v>178305937510</v>
      </c>
    </row>
    <row r="137" spans="1:6">
      <c r="A137" s="128" t="s">
        <v>238</v>
      </c>
      <c r="B137" s="129"/>
      <c r="C137" s="26">
        <v>440</v>
      </c>
      <c r="D137" s="26"/>
      <c r="E137" s="57">
        <f>E117+E74</f>
        <v>331966314442</v>
      </c>
      <c r="F137" s="57">
        <f>F117+F74</f>
        <v>396331952463</v>
      </c>
    </row>
    <row r="138" spans="1:6">
      <c r="A138" s="128" t="s">
        <v>239</v>
      </c>
      <c r="B138" s="129"/>
      <c r="C138" s="26">
        <v>450</v>
      </c>
      <c r="D138" s="26"/>
      <c r="E138" s="53">
        <f>E139</f>
        <v>0</v>
      </c>
      <c r="F138" s="53">
        <f>F139</f>
        <v>0</v>
      </c>
    </row>
    <row r="139" spans="1:6">
      <c r="A139" s="130" t="s">
        <v>240</v>
      </c>
      <c r="B139" s="130"/>
      <c r="C139" s="27">
        <v>451</v>
      </c>
      <c r="D139" s="27"/>
      <c r="E139" s="53"/>
      <c r="F139" s="53"/>
    </row>
    <row r="140" spans="1:6">
      <c r="A140" s="39"/>
      <c r="B140" s="39"/>
      <c r="C140" s="40"/>
      <c r="D140" s="40"/>
      <c r="E140" s="40"/>
      <c r="F140" s="40"/>
    </row>
    <row r="141" spans="1:6">
      <c r="A141" s="39"/>
      <c r="B141" s="39"/>
      <c r="C141" s="40"/>
      <c r="D141" s="40"/>
      <c r="E141" s="40"/>
      <c r="F141" s="40"/>
    </row>
    <row r="142" spans="1:6">
      <c r="A142" s="39"/>
      <c r="B142" s="39"/>
      <c r="C142" s="40"/>
      <c r="D142" s="40"/>
      <c r="E142" s="40"/>
      <c r="F142" s="40"/>
    </row>
    <row r="143" spans="1:6">
      <c r="A143" s="39"/>
      <c r="B143" s="39"/>
      <c r="C143" s="40"/>
      <c r="D143" s="40"/>
      <c r="E143" s="40"/>
      <c r="F143" s="40"/>
    </row>
    <row r="144" spans="1:6">
      <c r="A144" s="39"/>
      <c r="B144" s="39"/>
      <c r="C144" s="40"/>
      <c r="D144" s="40"/>
      <c r="E144" s="40"/>
      <c r="F144" s="40"/>
    </row>
    <row r="145" spans="1:6">
      <c r="A145" s="39"/>
      <c r="B145" s="39"/>
      <c r="C145" s="40"/>
      <c r="D145" s="40"/>
      <c r="E145" s="40"/>
      <c r="F145" s="40"/>
    </row>
    <row r="146" spans="1:6" s="33" customFormat="1">
      <c r="A146" s="32"/>
      <c r="B146" s="32"/>
    </row>
    <row r="147" spans="1:6" s="33" customFormat="1">
      <c r="A147" s="32"/>
      <c r="B147" s="32"/>
    </row>
    <row r="148" spans="1:6" s="33" customFormat="1">
      <c r="A148" s="32"/>
      <c r="B148" s="32"/>
    </row>
    <row r="149" spans="1:6" s="33" customFormat="1">
      <c r="A149" s="32"/>
      <c r="B149" s="32"/>
    </row>
    <row r="150" spans="1:6" s="33" customFormat="1" ht="19.5">
      <c r="A150" s="141" t="s">
        <v>241</v>
      </c>
      <c r="B150" s="141"/>
      <c r="C150" s="141"/>
      <c r="D150" s="141"/>
      <c r="E150" s="141"/>
      <c r="F150" s="141"/>
    </row>
    <row r="151" spans="1:6" s="33" customFormat="1">
      <c r="A151" s="32"/>
      <c r="B151" s="32"/>
    </row>
    <row r="152" spans="1:6" s="35" customFormat="1" ht="28.5">
      <c r="A152" s="136" t="s">
        <v>0</v>
      </c>
      <c r="B152" s="136"/>
      <c r="C152" s="25" t="s">
        <v>1</v>
      </c>
      <c r="D152" s="25" t="s">
        <v>2</v>
      </c>
      <c r="E152" s="25" t="s">
        <v>438</v>
      </c>
      <c r="F152" s="25" t="s">
        <v>437</v>
      </c>
    </row>
    <row r="153" spans="1:6">
      <c r="A153" s="137" t="s">
        <v>242</v>
      </c>
      <c r="B153" s="138"/>
      <c r="C153" s="26" t="s">
        <v>243</v>
      </c>
      <c r="D153" s="26" t="s">
        <v>272</v>
      </c>
      <c r="E153" s="26">
        <v>1</v>
      </c>
      <c r="F153" s="26">
        <v>2</v>
      </c>
    </row>
    <row r="154" spans="1:6" ht="30" customHeight="1">
      <c r="A154" s="139" t="s">
        <v>244</v>
      </c>
      <c r="B154" s="140"/>
      <c r="C154" s="26"/>
      <c r="D154" s="26"/>
      <c r="E154" s="58"/>
      <c r="F154" s="58"/>
    </row>
    <row r="155" spans="1:6">
      <c r="A155" s="122" t="s">
        <v>245</v>
      </c>
      <c r="B155" s="123"/>
      <c r="C155" s="38" t="s">
        <v>309</v>
      </c>
      <c r="D155" s="28"/>
      <c r="E155" s="59"/>
      <c r="F155" s="59"/>
    </row>
    <row r="156" spans="1:6">
      <c r="A156" s="122" t="s">
        <v>246</v>
      </c>
      <c r="B156" s="123"/>
      <c r="C156" s="38" t="s">
        <v>310</v>
      </c>
      <c r="D156" s="28"/>
      <c r="E156" s="59">
        <v>203500080000</v>
      </c>
      <c r="F156" s="59">
        <v>203500080000</v>
      </c>
    </row>
    <row r="157" spans="1:6">
      <c r="A157" s="122" t="s">
        <v>247</v>
      </c>
      <c r="B157" s="123"/>
      <c r="C157" s="38" t="s">
        <v>311</v>
      </c>
      <c r="D157" s="28"/>
      <c r="E157" s="59" t="s">
        <v>442</v>
      </c>
      <c r="F157" s="59"/>
    </row>
    <row r="158" spans="1:6">
      <c r="A158" s="122" t="s">
        <v>248</v>
      </c>
      <c r="B158" s="123"/>
      <c r="C158" s="38" t="s">
        <v>312</v>
      </c>
      <c r="D158" s="28"/>
      <c r="E158" s="59">
        <v>79455036988</v>
      </c>
      <c r="F158" s="59">
        <v>79455036988</v>
      </c>
    </row>
    <row r="159" spans="1:6">
      <c r="A159" s="122" t="s">
        <v>249</v>
      </c>
      <c r="B159" s="123"/>
      <c r="C159" s="38" t="s">
        <v>313</v>
      </c>
      <c r="D159" s="28"/>
      <c r="E159" s="59"/>
      <c r="F159" s="59"/>
    </row>
    <row r="160" spans="1:6">
      <c r="A160" s="122" t="s">
        <v>250</v>
      </c>
      <c r="B160" s="123"/>
      <c r="C160" s="38" t="s">
        <v>314</v>
      </c>
      <c r="D160" s="28"/>
      <c r="E160" s="59"/>
      <c r="F160" s="59"/>
    </row>
    <row r="161" spans="1:6">
      <c r="A161" s="122" t="s">
        <v>251</v>
      </c>
      <c r="B161" s="123"/>
      <c r="C161" s="38" t="s">
        <v>315</v>
      </c>
      <c r="D161" s="28"/>
      <c r="E161" s="59"/>
      <c r="F161" s="59"/>
    </row>
    <row r="162" spans="1:6" ht="30" customHeight="1">
      <c r="A162" s="122" t="s">
        <v>252</v>
      </c>
      <c r="B162" s="123"/>
      <c r="C162" s="38" t="s">
        <v>316</v>
      </c>
      <c r="D162" s="28"/>
      <c r="E162" s="59">
        <f>SUM(E163:E169)</f>
        <v>6690560000</v>
      </c>
      <c r="F162" s="59">
        <f>SUM(F163:F169)</f>
        <v>7198140000</v>
      </c>
    </row>
    <row r="163" spans="1:6">
      <c r="A163" s="122" t="s">
        <v>304</v>
      </c>
      <c r="B163" s="123"/>
      <c r="C163" s="38" t="s">
        <v>317</v>
      </c>
      <c r="D163" s="28"/>
      <c r="E163" s="59">
        <v>5422560000</v>
      </c>
      <c r="F163" s="59">
        <v>7087140000</v>
      </c>
    </row>
    <row r="164" spans="1:6">
      <c r="A164" s="122" t="s">
        <v>305</v>
      </c>
      <c r="B164" s="123"/>
      <c r="C164" s="38" t="s">
        <v>318</v>
      </c>
      <c r="D164" s="28"/>
      <c r="E164" s="59" t="s">
        <v>442</v>
      </c>
      <c r="F164" s="59"/>
    </row>
    <row r="165" spans="1:6">
      <c r="A165" s="122" t="s">
        <v>253</v>
      </c>
      <c r="B165" s="123"/>
      <c r="C165" s="38" t="s">
        <v>319</v>
      </c>
      <c r="D165" s="28"/>
      <c r="E165" s="59" t="s">
        <v>442</v>
      </c>
      <c r="F165" s="59"/>
    </row>
    <row r="166" spans="1:6">
      <c r="A166" s="122" t="s">
        <v>254</v>
      </c>
      <c r="B166" s="123"/>
      <c r="C166" s="38" t="s">
        <v>320</v>
      </c>
      <c r="D166" s="28"/>
      <c r="E166" s="59" t="s">
        <v>442</v>
      </c>
      <c r="F166" s="59"/>
    </row>
    <row r="167" spans="1:6">
      <c r="A167" s="122" t="s">
        <v>255</v>
      </c>
      <c r="B167" s="123"/>
      <c r="C167" s="38" t="s">
        <v>321</v>
      </c>
      <c r="D167" s="28"/>
      <c r="E167" s="59">
        <v>1268000000</v>
      </c>
      <c r="F167" s="59">
        <v>111000000</v>
      </c>
    </row>
    <row r="168" spans="1:6">
      <c r="A168" s="122" t="s">
        <v>256</v>
      </c>
      <c r="B168" s="123"/>
      <c r="C168" s="38" t="s">
        <v>322</v>
      </c>
      <c r="D168" s="28"/>
      <c r="E168" s="59"/>
      <c r="F168" s="59"/>
    </row>
    <row r="169" spans="1:6">
      <c r="A169" s="122" t="s">
        <v>306</v>
      </c>
      <c r="B169" s="123"/>
      <c r="C169" s="38" t="s">
        <v>323</v>
      </c>
      <c r="D169" s="28"/>
      <c r="E169" s="59"/>
      <c r="F169" s="59"/>
    </row>
    <row r="170" spans="1:6" ht="30" customHeight="1">
      <c r="A170" s="122" t="s">
        <v>257</v>
      </c>
      <c r="B170" s="123"/>
      <c r="C170" s="38" t="s">
        <v>324</v>
      </c>
      <c r="D170" s="28"/>
      <c r="E170" s="59">
        <f>SUM(E171:E174)</f>
        <v>282330000</v>
      </c>
      <c r="F170" s="59">
        <f>SUM(F171:F174)</f>
        <v>282330000</v>
      </c>
    </row>
    <row r="171" spans="1:6" ht="30" customHeight="1">
      <c r="A171" s="122" t="s">
        <v>307</v>
      </c>
      <c r="B171" s="123"/>
      <c r="C171" s="38" t="s">
        <v>325</v>
      </c>
      <c r="D171" s="28"/>
      <c r="E171" s="59">
        <v>282330000</v>
      </c>
      <c r="F171" s="59">
        <v>282330000</v>
      </c>
    </row>
    <row r="172" spans="1:6" ht="30" customHeight="1">
      <c r="A172" s="122" t="s">
        <v>308</v>
      </c>
      <c r="B172" s="123"/>
      <c r="C172" s="38" t="s">
        <v>326</v>
      </c>
      <c r="D172" s="28"/>
      <c r="E172" s="59"/>
      <c r="F172" s="59"/>
    </row>
    <row r="173" spans="1:6" ht="30" customHeight="1">
      <c r="A173" s="122" t="s">
        <v>258</v>
      </c>
      <c r="B173" s="123"/>
      <c r="C173" s="38" t="s">
        <v>327</v>
      </c>
      <c r="D173" s="28"/>
      <c r="E173" s="59"/>
      <c r="F173" s="59"/>
    </row>
    <row r="174" spans="1:6" ht="30" customHeight="1">
      <c r="A174" s="122" t="s">
        <v>259</v>
      </c>
      <c r="B174" s="123"/>
      <c r="C174" s="38" t="s">
        <v>328</v>
      </c>
      <c r="D174" s="28"/>
      <c r="E174" s="59"/>
      <c r="F174" s="59"/>
    </row>
    <row r="175" spans="1:6">
      <c r="A175" s="122" t="s">
        <v>260</v>
      </c>
      <c r="B175" s="123"/>
      <c r="C175" s="38" t="s">
        <v>329</v>
      </c>
      <c r="D175" s="28"/>
      <c r="E175" s="59"/>
      <c r="F175" s="59"/>
    </row>
    <row r="176" spans="1:6">
      <c r="A176" s="122" t="s">
        <v>277</v>
      </c>
      <c r="B176" s="123"/>
      <c r="C176" s="38" t="s">
        <v>330</v>
      </c>
      <c r="D176" s="28"/>
      <c r="E176" s="59"/>
      <c r="F176" s="59"/>
    </row>
    <row r="177" spans="1:6">
      <c r="A177" s="122" t="s">
        <v>278</v>
      </c>
      <c r="B177" s="123"/>
      <c r="C177" s="38" t="s">
        <v>331</v>
      </c>
      <c r="D177" s="28"/>
      <c r="E177" s="59">
        <v>17738600000</v>
      </c>
      <c r="F177" s="59">
        <v>17738600000</v>
      </c>
    </row>
    <row r="178" spans="1:6">
      <c r="A178" s="122" t="s">
        <v>261</v>
      </c>
      <c r="B178" s="123"/>
      <c r="C178" s="38" t="s">
        <v>332</v>
      </c>
      <c r="D178" s="28"/>
      <c r="E178" s="59"/>
      <c r="F178" s="59"/>
    </row>
    <row r="179" spans="1:6" ht="28.5" customHeight="1">
      <c r="A179" s="128" t="s">
        <v>333</v>
      </c>
      <c r="B179" s="129"/>
      <c r="C179" s="27"/>
      <c r="D179" s="28"/>
      <c r="E179" s="58"/>
      <c r="F179" s="58"/>
    </row>
    <row r="180" spans="1:6">
      <c r="A180" s="119" t="s">
        <v>262</v>
      </c>
      <c r="B180" s="120"/>
      <c r="C180" s="120"/>
      <c r="D180" s="120"/>
      <c r="E180" s="120"/>
      <c r="F180" s="121"/>
    </row>
    <row r="181" spans="1:6" ht="30" customHeight="1">
      <c r="A181" s="122" t="s">
        <v>348</v>
      </c>
      <c r="B181" s="123"/>
      <c r="C181" s="38" t="s">
        <v>334</v>
      </c>
      <c r="D181" s="28"/>
      <c r="E181" s="60">
        <f>SUM(E182:E187)</f>
        <v>158111480</v>
      </c>
      <c r="F181" s="60">
        <f>SUM(F182:F187)</f>
        <v>177301418</v>
      </c>
    </row>
    <row r="182" spans="1:6">
      <c r="A182" s="122" t="s">
        <v>304</v>
      </c>
      <c r="B182" s="123"/>
      <c r="C182" s="38" t="s">
        <v>335</v>
      </c>
      <c r="D182" s="28"/>
      <c r="E182" s="60">
        <v>125463593</v>
      </c>
      <c r="F182" s="60">
        <v>142871005</v>
      </c>
    </row>
    <row r="183" spans="1:6">
      <c r="A183" s="122" t="s">
        <v>305</v>
      </c>
      <c r="B183" s="123"/>
      <c r="C183" s="38" t="s">
        <v>336</v>
      </c>
      <c r="D183" s="28"/>
      <c r="E183" s="60">
        <v>5361276</v>
      </c>
      <c r="F183" s="60">
        <v>5081776</v>
      </c>
    </row>
    <row r="184" spans="1:6">
      <c r="A184" s="122" t="s">
        <v>253</v>
      </c>
      <c r="B184" s="123"/>
      <c r="C184" s="38" t="s">
        <v>337</v>
      </c>
      <c r="D184" s="29"/>
      <c r="E184" s="60">
        <v>25508561</v>
      </c>
      <c r="F184" s="60">
        <v>25508561</v>
      </c>
    </row>
    <row r="185" spans="1:6">
      <c r="A185" s="122" t="s">
        <v>254</v>
      </c>
      <c r="B185" s="123"/>
      <c r="C185" s="38" t="s">
        <v>338</v>
      </c>
      <c r="D185" s="29"/>
      <c r="E185" s="60" t="s">
        <v>442</v>
      </c>
      <c r="F185" s="60" t="s">
        <v>442</v>
      </c>
    </row>
    <row r="186" spans="1:6">
      <c r="A186" s="122" t="s">
        <v>255</v>
      </c>
      <c r="B186" s="123"/>
      <c r="C186" s="38" t="s">
        <v>339</v>
      </c>
      <c r="D186" s="29"/>
      <c r="E186" s="60">
        <v>1778050</v>
      </c>
      <c r="F186" s="60">
        <v>3840076</v>
      </c>
    </row>
    <row r="187" spans="1:6">
      <c r="A187" s="142" t="s">
        <v>263</v>
      </c>
      <c r="B187" s="142"/>
      <c r="C187" s="38" t="s">
        <v>340</v>
      </c>
      <c r="D187" s="29"/>
      <c r="E187" s="60" t="s">
        <v>442</v>
      </c>
      <c r="F187" s="60" t="s">
        <v>442</v>
      </c>
    </row>
    <row r="188" spans="1:6">
      <c r="A188" s="41"/>
      <c r="B188" s="41"/>
      <c r="C188" s="42"/>
      <c r="D188" s="43"/>
      <c r="E188" s="61"/>
      <c r="F188" s="61"/>
    </row>
    <row r="189" spans="1:6">
      <c r="A189" s="41"/>
      <c r="B189" s="41"/>
      <c r="C189" s="42"/>
      <c r="D189" s="43"/>
      <c r="E189" s="61"/>
      <c r="F189" s="61"/>
    </row>
    <row r="190" spans="1:6" ht="30" customHeight="1">
      <c r="A190" s="142" t="s">
        <v>264</v>
      </c>
      <c r="B190" s="142"/>
      <c r="C190" s="38" t="s">
        <v>341</v>
      </c>
      <c r="D190" s="28"/>
      <c r="E190" s="60">
        <f>SUM(E191:E194)</f>
        <v>7062727</v>
      </c>
      <c r="F190" s="60">
        <f>SUM(F191:F194)</f>
        <v>4099801</v>
      </c>
    </row>
    <row r="191" spans="1:6" ht="30" customHeight="1">
      <c r="A191" s="122" t="s">
        <v>307</v>
      </c>
      <c r="B191" s="123"/>
      <c r="C191" s="38" t="s">
        <v>342</v>
      </c>
      <c r="D191" s="28"/>
      <c r="E191" s="60">
        <v>7047727</v>
      </c>
      <c r="F191" s="60">
        <v>4084801</v>
      </c>
    </row>
    <row r="192" spans="1:6" ht="30" customHeight="1">
      <c r="A192" s="122" t="s">
        <v>308</v>
      </c>
      <c r="B192" s="123"/>
      <c r="C192" s="38" t="s">
        <v>343</v>
      </c>
      <c r="D192" s="28"/>
      <c r="E192" s="60">
        <v>15000</v>
      </c>
      <c r="F192" s="60">
        <v>15000</v>
      </c>
    </row>
    <row r="193" spans="1:6" ht="30" customHeight="1">
      <c r="A193" s="122" t="s">
        <v>258</v>
      </c>
      <c r="B193" s="123"/>
      <c r="C193" s="38" t="s">
        <v>344</v>
      </c>
      <c r="D193" s="28"/>
      <c r="E193" s="60" t="s">
        <v>442</v>
      </c>
      <c r="F193" s="60" t="s">
        <v>442</v>
      </c>
    </row>
    <row r="194" spans="1:6" ht="30" customHeight="1">
      <c r="A194" s="122" t="s">
        <v>259</v>
      </c>
      <c r="B194" s="123"/>
      <c r="C194" s="38" t="s">
        <v>345</v>
      </c>
      <c r="D194" s="28"/>
      <c r="E194" s="60" t="s">
        <v>442</v>
      </c>
      <c r="F194" s="60" t="s">
        <v>442</v>
      </c>
    </row>
    <row r="195" spans="1:6">
      <c r="A195" s="122" t="s">
        <v>265</v>
      </c>
      <c r="B195" s="123"/>
      <c r="C195" s="38" t="s">
        <v>346</v>
      </c>
      <c r="D195" s="28"/>
      <c r="E195" s="60">
        <v>123779</v>
      </c>
      <c r="F195" s="60">
        <v>84232</v>
      </c>
    </row>
    <row r="196" spans="1:6">
      <c r="A196" s="122" t="s">
        <v>508</v>
      </c>
      <c r="B196" s="123"/>
      <c r="C196" s="38" t="s">
        <v>507</v>
      </c>
      <c r="D196" s="28"/>
      <c r="E196" s="60"/>
      <c r="F196" s="60"/>
    </row>
    <row r="197" spans="1:6">
      <c r="A197" s="122" t="s">
        <v>509</v>
      </c>
      <c r="B197" s="123"/>
      <c r="C197" s="38" t="s">
        <v>347</v>
      </c>
      <c r="D197" s="28"/>
      <c r="E197" s="60"/>
      <c r="F197" s="60"/>
    </row>
    <row r="198" spans="1:6">
      <c r="A198" s="119" t="s">
        <v>266</v>
      </c>
      <c r="B198" s="120"/>
      <c r="C198" s="120"/>
      <c r="D198" s="120"/>
      <c r="E198" s="120"/>
      <c r="F198" s="121"/>
    </row>
    <row r="199" spans="1:6">
      <c r="A199" s="122" t="s">
        <v>510</v>
      </c>
      <c r="B199" s="123"/>
      <c r="C199" s="38" t="s">
        <v>349</v>
      </c>
      <c r="D199" s="28"/>
      <c r="E199" s="62">
        <f>E200+E203+E204+E207</f>
        <v>63854323988</v>
      </c>
      <c r="F199" s="62">
        <f>F200+F203+F204+F207</f>
        <v>70644046285</v>
      </c>
    </row>
    <row r="200" spans="1:6">
      <c r="A200" s="122" t="s">
        <v>511</v>
      </c>
      <c r="B200" s="123"/>
      <c r="C200" s="38" t="s">
        <v>350</v>
      </c>
      <c r="D200" s="28"/>
      <c r="E200" s="60">
        <f>E201+E202</f>
        <v>63122930019</v>
      </c>
      <c r="F200" s="60">
        <f>F201+F202</f>
        <v>70641081726</v>
      </c>
    </row>
    <row r="201" spans="1:6" ht="30" customHeight="1">
      <c r="A201" s="122" t="s">
        <v>267</v>
      </c>
      <c r="B201" s="123"/>
      <c r="C201" s="38" t="s">
        <v>351</v>
      </c>
      <c r="D201" s="28"/>
      <c r="E201" s="60">
        <v>63122930019</v>
      </c>
      <c r="F201" s="60">
        <f>70673114571-32032845</f>
        <v>70641081726</v>
      </c>
    </row>
    <row r="202" spans="1:6" ht="30" customHeight="1">
      <c r="A202" s="122" t="s">
        <v>353</v>
      </c>
      <c r="B202" s="123"/>
      <c r="C202" s="38" t="s">
        <v>352</v>
      </c>
      <c r="D202" s="28"/>
      <c r="E202" s="60"/>
      <c r="F202" s="60"/>
    </row>
    <row r="203" spans="1:6">
      <c r="A203" s="122" t="s">
        <v>512</v>
      </c>
      <c r="B203" s="123"/>
      <c r="C203" s="38"/>
      <c r="D203" s="28"/>
      <c r="E203" s="60"/>
      <c r="F203" s="60"/>
    </row>
    <row r="204" spans="1:6">
      <c r="A204" s="122" t="s">
        <v>513</v>
      </c>
      <c r="B204" s="123"/>
      <c r="C204" s="38" t="s">
        <v>354</v>
      </c>
      <c r="D204" s="28"/>
      <c r="E204" s="60">
        <f>E205+E206</f>
        <v>731393969</v>
      </c>
      <c r="F204" s="60">
        <f>F205+F206</f>
        <v>2964559</v>
      </c>
    </row>
    <row r="205" spans="1:6" ht="30" customHeight="1">
      <c r="A205" s="122" t="s">
        <v>268</v>
      </c>
      <c r="B205" s="123"/>
      <c r="C205" s="38" t="s">
        <v>514</v>
      </c>
      <c r="D205" s="28"/>
      <c r="E205" s="60">
        <v>731393969</v>
      </c>
      <c r="F205" s="60">
        <v>2964559</v>
      </c>
    </row>
    <row r="206" spans="1:6" ht="30" customHeight="1">
      <c r="A206" s="122" t="s">
        <v>269</v>
      </c>
      <c r="B206" s="123"/>
      <c r="C206" s="38" t="s">
        <v>515</v>
      </c>
      <c r="D206" s="28"/>
      <c r="E206" s="60"/>
      <c r="F206" s="60"/>
    </row>
    <row r="207" spans="1:6">
      <c r="A207" s="122" t="s">
        <v>516</v>
      </c>
      <c r="B207" s="123"/>
      <c r="C207" s="38" t="s">
        <v>355</v>
      </c>
      <c r="D207" s="28"/>
      <c r="E207" s="60"/>
      <c r="F207" s="60"/>
    </row>
    <row r="208" spans="1:6" ht="30" customHeight="1">
      <c r="A208" s="122" t="s">
        <v>519</v>
      </c>
      <c r="B208" s="123"/>
      <c r="C208" s="38" t="s">
        <v>356</v>
      </c>
      <c r="D208" s="28"/>
      <c r="E208" s="60">
        <f>E209+E210</f>
        <v>62749193414</v>
      </c>
      <c r="F208" s="60">
        <f>F209+F210</f>
        <v>70605708711</v>
      </c>
    </row>
    <row r="209" spans="1:6" ht="30" customHeight="1">
      <c r="A209" s="122" t="s">
        <v>520</v>
      </c>
      <c r="B209" s="123"/>
      <c r="C209" s="38" t="s">
        <v>517</v>
      </c>
      <c r="D209" s="28"/>
      <c r="E209" s="60">
        <f>69339309530-6590116116</f>
        <v>62749193414</v>
      </c>
      <c r="F209" s="60">
        <v>70605708711</v>
      </c>
    </row>
    <row r="210" spans="1:6" ht="30" customHeight="1">
      <c r="A210" s="122" t="s">
        <v>521</v>
      </c>
      <c r="B210" s="123"/>
      <c r="C210" s="38" t="s">
        <v>518</v>
      </c>
      <c r="D210" s="28"/>
      <c r="E210" s="60"/>
      <c r="F210" s="60"/>
    </row>
    <row r="211" spans="1:6" ht="30" customHeight="1">
      <c r="A211" s="122" t="s">
        <v>522</v>
      </c>
      <c r="B211" s="123"/>
      <c r="C211" s="38" t="s">
        <v>357</v>
      </c>
      <c r="D211" s="28"/>
      <c r="E211" s="60">
        <f>E212+E213</f>
        <v>0</v>
      </c>
      <c r="F211" s="60">
        <f>F212+F213</f>
        <v>0</v>
      </c>
    </row>
    <row r="212" spans="1:6" ht="30" customHeight="1">
      <c r="A212" s="122" t="s">
        <v>523</v>
      </c>
      <c r="B212" s="123"/>
      <c r="C212" s="38" t="s">
        <v>358</v>
      </c>
      <c r="D212" s="28"/>
      <c r="E212" s="60"/>
      <c r="F212" s="60"/>
    </row>
    <row r="213" spans="1:6" ht="30" customHeight="1">
      <c r="A213" s="122" t="s">
        <v>524</v>
      </c>
      <c r="B213" s="123"/>
      <c r="C213" s="38" t="s">
        <v>359</v>
      </c>
      <c r="D213" s="28"/>
      <c r="E213" s="60"/>
      <c r="F213" s="60"/>
    </row>
    <row r="214" spans="1:6">
      <c r="A214" s="122" t="s">
        <v>525</v>
      </c>
      <c r="B214" s="123"/>
      <c r="C214" s="38" t="s">
        <v>360</v>
      </c>
      <c r="D214" s="28"/>
      <c r="E214" s="60">
        <v>930420000</v>
      </c>
      <c r="F214" s="60"/>
    </row>
    <row r="215" spans="1:6" ht="30" customHeight="1">
      <c r="A215" s="122" t="s">
        <v>526</v>
      </c>
      <c r="B215" s="123"/>
      <c r="C215" s="38" t="s">
        <v>361</v>
      </c>
      <c r="D215" s="28"/>
      <c r="E215" s="60"/>
      <c r="F215" s="60"/>
    </row>
    <row r="216" spans="1:6">
      <c r="A216" s="122" t="s">
        <v>527</v>
      </c>
      <c r="B216" s="123"/>
      <c r="C216" s="38" t="s">
        <v>362</v>
      </c>
      <c r="D216" s="28"/>
      <c r="E216" s="60"/>
      <c r="F216" s="60"/>
    </row>
    <row r="217" spans="1:6">
      <c r="A217" s="122" t="s">
        <v>270</v>
      </c>
      <c r="B217" s="123"/>
      <c r="C217" s="38" t="s">
        <v>363</v>
      </c>
      <c r="D217" s="28"/>
      <c r="E217" s="60">
        <v>174710574</v>
      </c>
      <c r="F217" s="60">
        <v>38337574</v>
      </c>
    </row>
    <row r="219" spans="1:6" s="5" customFormat="1" ht="15" customHeight="1">
      <c r="A219" s="6"/>
      <c r="B219" s="6"/>
      <c r="C219" s="6"/>
      <c r="D219" s="109" t="s">
        <v>443</v>
      </c>
      <c r="E219" s="109"/>
      <c r="F219" s="109"/>
    </row>
    <row r="220" spans="1:6" s="24" customFormat="1" ht="15" customHeight="1">
      <c r="A220" s="8" t="s">
        <v>137</v>
      </c>
      <c r="B220" s="107" t="s">
        <v>436</v>
      </c>
      <c r="C220" s="107"/>
      <c r="D220" s="107"/>
      <c r="E220" s="108" t="s">
        <v>138</v>
      </c>
      <c r="F220" s="108"/>
    </row>
    <row r="221" spans="1:6" s="5" customFormat="1"/>
    <row r="222" spans="1:6" s="5" customFormat="1"/>
    <row r="223" spans="1:6" s="5" customFormat="1"/>
    <row r="224" spans="1:6" s="24" customFormat="1" ht="15" customHeight="1">
      <c r="A224" s="8" t="s">
        <v>139</v>
      </c>
      <c r="B224" s="107" t="s">
        <v>140</v>
      </c>
      <c r="C224" s="107"/>
      <c r="D224" s="107"/>
      <c r="E224" s="108" t="s">
        <v>141</v>
      </c>
      <c r="F224" s="108"/>
    </row>
  </sheetData>
  <mergeCells count="205">
    <mergeCell ref="D219:F219"/>
    <mergeCell ref="B220:D220"/>
    <mergeCell ref="E220:F220"/>
    <mergeCell ref="B224:D224"/>
    <mergeCell ref="E224:F224"/>
    <mergeCell ref="A1:C1"/>
    <mergeCell ref="A2:C3"/>
    <mergeCell ref="D1:F1"/>
    <mergeCell ref="D2:F3"/>
    <mergeCell ref="A216:B216"/>
    <mergeCell ref="A212:B212"/>
    <mergeCell ref="A213:B213"/>
    <mergeCell ref="A214:B214"/>
    <mergeCell ref="A215:B215"/>
    <mergeCell ref="A217:B217"/>
    <mergeCell ref="A206:B206"/>
    <mergeCell ref="A207:B207"/>
    <mergeCell ref="A208:B208"/>
    <mergeCell ref="A209:B209"/>
    <mergeCell ref="A210:B210"/>
    <mergeCell ref="A211:B211"/>
    <mergeCell ref="A200:B200"/>
    <mergeCell ref="A201:B201"/>
    <mergeCell ref="A202:B202"/>
    <mergeCell ref="A203:B203"/>
    <mergeCell ref="A204:B204"/>
    <mergeCell ref="A205:B205"/>
    <mergeCell ref="A193:B193"/>
    <mergeCell ref="A194:B194"/>
    <mergeCell ref="A195:B195"/>
    <mergeCell ref="A196:B196"/>
    <mergeCell ref="A197:B197"/>
    <mergeCell ref="A199:B199"/>
    <mergeCell ref="A198:F198"/>
    <mergeCell ref="A185:B185"/>
    <mergeCell ref="A186:B186"/>
    <mergeCell ref="A187:B187"/>
    <mergeCell ref="A190:B190"/>
    <mergeCell ref="A191:B191"/>
    <mergeCell ref="A192:B192"/>
    <mergeCell ref="A178:B178"/>
    <mergeCell ref="A179:B179"/>
    <mergeCell ref="A181:B181"/>
    <mergeCell ref="A182:B182"/>
    <mergeCell ref="A183:B183"/>
    <mergeCell ref="A184:B184"/>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38:B138"/>
    <mergeCell ref="A139:B139"/>
    <mergeCell ref="A152:B152"/>
    <mergeCell ref="A153:B153"/>
    <mergeCell ref="A154:B154"/>
    <mergeCell ref="A155:B155"/>
    <mergeCell ref="A150:F150"/>
    <mergeCell ref="A133:B133"/>
    <mergeCell ref="A134:B134"/>
    <mergeCell ref="A135:B135"/>
    <mergeCell ref="A136:B136"/>
    <mergeCell ref="A137:B137"/>
    <mergeCell ref="A127:B127"/>
    <mergeCell ref="A128:B128"/>
    <mergeCell ref="A129:B129"/>
    <mergeCell ref="A130:B130"/>
    <mergeCell ref="A131:B131"/>
    <mergeCell ref="A132:B132"/>
    <mergeCell ref="A121:B121"/>
    <mergeCell ref="A122:B122"/>
    <mergeCell ref="A123:B123"/>
    <mergeCell ref="A124:B124"/>
    <mergeCell ref="A125:B125"/>
    <mergeCell ref="A126:B126"/>
    <mergeCell ref="A116:B116"/>
    <mergeCell ref="A117:B117"/>
    <mergeCell ref="A118:B118"/>
    <mergeCell ref="A119:B119"/>
    <mergeCell ref="A120:B120"/>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6:B96"/>
    <mergeCell ref="A99:B99"/>
    <mergeCell ref="A100:B100"/>
    <mergeCell ref="A101:B101"/>
    <mergeCell ref="A102:B102"/>
    <mergeCell ref="A103:B103"/>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3:B73"/>
    <mergeCell ref="A74:B74"/>
    <mergeCell ref="A75:B75"/>
    <mergeCell ref="A76:B76"/>
    <mergeCell ref="A77:B77"/>
    <mergeCell ref="A67:B67"/>
    <mergeCell ref="A68:B68"/>
    <mergeCell ref="A69:B69"/>
    <mergeCell ref="A70:B70"/>
    <mergeCell ref="A71:B71"/>
    <mergeCell ref="A72:B72"/>
    <mergeCell ref="A60:B60"/>
    <mergeCell ref="A61:B61"/>
    <mergeCell ref="A65:B65"/>
    <mergeCell ref="A66:B66"/>
    <mergeCell ref="A62:B62"/>
    <mergeCell ref="A63:B63"/>
    <mergeCell ref="A64:B64"/>
    <mergeCell ref="A54:B54"/>
    <mergeCell ref="A55:B55"/>
    <mergeCell ref="A56:B56"/>
    <mergeCell ref="A57:B57"/>
    <mergeCell ref="A58:B58"/>
    <mergeCell ref="A59:B59"/>
    <mergeCell ref="A48:B48"/>
    <mergeCell ref="A49:B49"/>
    <mergeCell ref="A50:B50"/>
    <mergeCell ref="A51:B51"/>
    <mergeCell ref="A52:B52"/>
    <mergeCell ref="A53:B53"/>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9:B9"/>
    <mergeCell ref="A10:B10"/>
    <mergeCell ref="A11:B11"/>
    <mergeCell ref="A12:B12"/>
    <mergeCell ref="A13:B13"/>
    <mergeCell ref="A14:B14"/>
    <mergeCell ref="A15:B15"/>
    <mergeCell ref="A16:B16"/>
    <mergeCell ref="A5:F5"/>
    <mergeCell ref="C8:F8"/>
    <mergeCell ref="A6:F6"/>
    <mergeCell ref="A180:F180"/>
    <mergeCell ref="A156:B156"/>
    <mergeCell ref="A157:B157"/>
    <mergeCell ref="A158:B158"/>
    <mergeCell ref="A159:B159"/>
  </mergeCells>
  <printOptions horizontalCentered="1"/>
  <pageMargins left="0.51" right="0.24" top="0.45" bottom="0.15" header="0.3" footer="0.15"/>
  <pageSetup orientation="portrait" r:id="rId1"/>
</worksheet>
</file>

<file path=xl/worksheets/sheet3.xml><?xml version="1.0" encoding="utf-8"?>
<worksheet xmlns="http://schemas.openxmlformats.org/spreadsheetml/2006/main" xmlns:r="http://schemas.openxmlformats.org/officeDocument/2006/relationships">
  <dimension ref="A1:I111"/>
  <sheetViews>
    <sheetView topLeftCell="A92" zoomScaleNormal="100" workbookViewId="0">
      <selection activeCell="C71" sqref="C1:E65536"/>
    </sheetView>
  </sheetViews>
  <sheetFormatPr defaultRowHeight="15"/>
  <cols>
    <col min="1" max="1" width="28.5703125" style="1" customWidth="1"/>
    <col min="2" max="2" width="22.85546875" style="1" customWidth="1"/>
    <col min="3" max="3" width="7.140625" style="1" customWidth="1"/>
    <col min="4" max="4" width="7.85546875" style="1" customWidth="1"/>
    <col min="5" max="5" width="18.140625" style="1" bestFit="1" customWidth="1"/>
    <col min="6" max="6" width="20.140625" style="1" bestFit="1" customWidth="1"/>
    <col min="7" max="7" width="20.7109375" style="1" bestFit="1" customWidth="1"/>
    <col min="8" max="8" width="16.7109375" style="1" bestFit="1" customWidth="1"/>
    <col min="9" max="9" width="17.5703125" style="1" bestFit="1" customWidth="1"/>
    <col min="10" max="16384" width="9.140625" style="1"/>
  </cols>
  <sheetData>
    <row r="1" spans="1:8">
      <c r="A1" s="94" t="s">
        <v>128</v>
      </c>
      <c r="B1" s="94"/>
      <c r="C1" s="94"/>
      <c r="D1" s="89" t="s">
        <v>448</v>
      </c>
      <c r="E1" s="89"/>
      <c r="F1" s="89"/>
      <c r="G1" s="36"/>
    </row>
    <row r="2" spans="1:8" ht="15" customHeight="1">
      <c r="A2" s="95" t="s">
        <v>129</v>
      </c>
      <c r="B2" s="95"/>
      <c r="C2" s="95"/>
      <c r="D2" s="90" t="s">
        <v>131</v>
      </c>
      <c r="E2" s="90"/>
      <c r="F2" s="90"/>
      <c r="G2" s="37"/>
    </row>
    <row r="3" spans="1:8">
      <c r="A3" s="95"/>
      <c r="B3" s="95"/>
      <c r="C3" s="95"/>
      <c r="D3" s="90"/>
      <c r="E3" s="90"/>
      <c r="F3" s="90"/>
    </row>
    <row r="4" spans="1:8">
      <c r="A4" s="68"/>
      <c r="B4" s="68"/>
      <c r="C4" s="68"/>
      <c r="D4" s="68"/>
      <c r="E4" s="68"/>
      <c r="F4" s="70"/>
      <c r="G4" s="70"/>
    </row>
    <row r="5" spans="1:8" ht="19.5">
      <c r="A5" s="116" t="s">
        <v>383</v>
      </c>
      <c r="B5" s="116"/>
      <c r="C5" s="116"/>
      <c r="D5" s="116"/>
      <c r="E5" s="116"/>
      <c r="F5" s="116"/>
    </row>
    <row r="6" spans="1:8">
      <c r="A6" s="148" t="s">
        <v>449</v>
      </c>
      <c r="B6" s="148"/>
      <c r="C6" s="148"/>
      <c r="D6" s="148"/>
      <c r="E6" s="148"/>
      <c r="F6" s="148"/>
    </row>
    <row r="7" spans="1:8">
      <c r="A7" s="118" t="s">
        <v>384</v>
      </c>
      <c r="B7" s="118"/>
      <c r="C7" s="118"/>
      <c r="D7" s="118"/>
      <c r="E7" s="118"/>
      <c r="F7" s="118"/>
    </row>
    <row r="9" spans="1:8">
      <c r="D9" s="117" t="s">
        <v>136</v>
      </c>
      <c r="E9" s="117"/>
      <c r="F9" s="117"/>
    </row>
    <row r="10" spans="1:8" s="34" customFormat="1" ht="28.5">
      <c r="A10" s="136" t="s">
        <v>387</v>
      </c>
      <c r="B10" s="136"/>
      <c r="C10" s="25" t="s">
        <v>450</v>
      </c>
      <c r="D10" s="25" t="s">
        <v>2</v>
      </c>
      <c r="E10" s="71" t="s">
        <v>271</v>
      </c>
      <c r="F10" s="71" t="s">
        <v>451</v>
      </c>
    </row>
    <row r="11" spans="1:8">
      <c r="A11" s="131" t="s">
        <v>364</v>
      </c>
      <c r="B11" s="131"/>
      <c r="C11" s="26"/>
      <c r="D11" s="26"/>
      <c r="E11" s="27"/>
      <c r="F11" s="27"/>
    </row>
    <row r="12" spans="1:8" ht="15" customHeight="1">
      <c r="A12" s="142" t="s">
        <v>452</v>
      </c>
      <c r="B12" s="142"/>
      <c r="C12" s="38" t="s">
        <v>7</v>
      </c>
      <c r="D12" s="26"/>
      <c r="E12" s="84">
        <v>-462878547567</v>
      </c>
      <c r="F12" s="60">
        <v>-3461569000</v>
      </c>
    </row>
    <row r="13" spans="1:8" ht="15" customHeight="1">
      <c r="A13" s="142" t="s">
        <v>453</v>
      </c>
      <c r="B13" s="142"/>
      <c r="C13" s="38" t="s">
        <v>12</v>
      </c>
      <c r="D13" s="27"/>
      <c r="E13" s="84">
        <v>475032634087</v>
      </c>
      <c r="F13" s="60"/>
    </row>
    <row r="14" spans="1:8">
      <c r="A14" s="142" t="s">
        <v>454</v>
      </c>
      <c r="B14" s="142"/>
      <c r="C14" s="38" t="s">
        <v>14</v>
      </c>
      <c r="D14" s="26"/>
      <c r="E14" s="84">
        <v>-385706665</v>
      </c>
      <c r="F14" s="60">
        <v>-890785477</v>
      </c>
      <c r="H14" s="70"/>
    </row>
    <row r="15" spans="1:8">
      <c r="A15" s="142" t="s">
        <v>455</v>
      </c>
      <c r="B15" s="142"/>
      <c r="C15" s="38" t="s">
        <v>16</v>
      </c>
      <c r="D15" s="26"/>
      <c r="E15" s="84">
        <v>455100</v>
      </c>
      <c r="F15" s="60"/>
      <c r="H15" s="70"/>
    </row>
    <row r="16" spans="1:8">
      <c r="A16" s="142" t="s">
        <v>456</v>
      </c>
      <c r="B16" s="142"/>
      <c r="C16" s="38" t="s">
        <v>18</v>
      </c>
      <c r="D16" s="27"/>
      <c r="E16" s="84">
        <v>164189111</v>
      </c>
      <c r="F16" s="60">
        <v>1415437469</v>
      </c>
      <c r="H16" s="70"/>
    </row>
    <row r="17" spans="1:8" ht="15" customHeight="1">
      <c r="A17" s="142" t="s">
        <v>457</v>
      </c>
      <c r="B17" s="142"/>
      <c r="C17" s="38" t="s">
        <v>20</v>
      </c>
      <c r="D17" s="27"/>
      <c r="E17" s="84"/>
      <c r="F17" s="60"/>
      <c r="H17" s="70"/>
    </row>
    <row r="18" spans="1:8" ht="15" customHeight="1">
      <c r="A18" s="142" t="s">
        <v>458</v>
      </c>
      <c r="B18" s="142"/>
      <c r="C18" s="38" t="s">
        <v>22</v>
      </c>
      <c r="D18" s="27"/>
      <c r="E18" s="84">
        <v>-582583995</v>
      </c>
      <c r="F18" s="60">
        <v>-7786872824</v>
      </c>
      <c r="H18" s="70"/>
    </row>
    <row r="19" spans="1:8">
      <c r="A19" s="142" t="s">
        <v>489</v>
      </c>
      <c r="B19" s="142"/>
      <c r="C19" s="38" t="s">
        <v>23</v>
      </c>
      <c r="D19" s="27"/>
      <c r="E19" s="84"/>
      <c r="F19" s="60">
        <v>-2378129153</v>
      </c>
      <c r="H19" s="70"/>
    </row>
    <row r="20" spans="1:8" ht="30" customHeight="1">
      <c r="A20" s="142" t="s">
        <v>490</v>
      </c>
      <c r="B20" s="142"/>
      <c r="C20" s="38" t="s">
        <v>24</v>
      </c>
      <c r="D20" s="27"/>
      <c r="E20" s="84"/>
      <c r="F20" s="60"/>
    </row>
    <row r="21" spans="1:8" ht="15" customHeight="1">
      <c r="A21" s="142" t="s">
        <v>491</v>
      </c>
      <c r="B21" s="142"/>
      <c r="C21" s="38" t="s">
        <v>25</v>
      </c>
      <c r="D21" s="27"/>
      <c r="E21" s="18">
        <v>130815752295</v>
      </c>
      <c r="F21" s="60">
        <v>446670484760</v>
      </c>
    </row>
    <row r="22" spans="1:8">
      <c r="A22" s="142" t="s">
        <v>492</v>
      </c>
      <c r="B22" s="142"/>
      <c r="C22" s="38" t="s">
        <v>27</v>
      </c>
      <c r="D22" s="27"/>
      <c r="E22" s="60">
        <v>-109605620238</v>
      </c>
      <c r="F22" s="60">
        <v>-458761716495</v>
      </c>
    </row>
    <row r="23" spans="1:8">
      <c r="A23" s="149" t="s">
        <v>427</v>
      </c>
      <c r="B23" s="149"/>
      <c r="C23" s="72">
        <v>20</v>
      </c>
      <c r="D23" s="72"/>
      <c r="E23" s="85">
        <f>SUM(E12:E22)</f>
        <v>32560572128</v>
      </c>
      <c r="F23" s="85">
        <f>SUM(F12:F22)</f>
        <v>-25193150720</v>
      </c>
    </row>
    <row r="24" spans="1:8" ht="15" customHeight="1">
      <c r="A24" s="131" t="s">
        <v>365</v>
      </c>
      <c r="B24" s="131"/>
      <c r="C24" s="26"/>
      <c r="D24" s="26"/>
      <c r="E24" s="84"/>
      <c r="F24" s="60"/>
    </row>
    <row r="25" spans="1:8" ht="30" customHeight="1">
      <c r="A25" s="142" t="s">
        <v>366</v>
      </c>
      <c r="B25" s="142"/>
      <c r="C25" s="27">
        <v>21</v>
      </c>
      <c r="D25" s="27"/>
      <c r="E25" s="84"/>
      <c r="F25" s="60"/>
    </row>
    <row r="26" spans="1:8" ht="15" customHeight="1">
      <c r="A26" s="142" t="s">
        <v>367</v>
      </c>
      <c r="B26" s="142"/>
      <c r="C26" s="27">
        <v>22</v>
      </c>
      <c r="D26" s="27"/>
      <c r="E26" s="84"/>
      <c r="F26" s="60"/>
    </row>
    <row r="27" spans="1:8" ht="30" customHeight="1">
      <c r="A27" s="142" t="s">
        <v>459</v>
      </c>
      <c r="B27" s="142"/>
      <c r="C27" s="27">
        <v>23</v>
      </c>
      <c r="D27" s="27"/>
      <c r="E27" s="84"/>
      <c r="F27" s="60"/>
    </row>
    <row r="28" spans="1:8" ht="30" customHeight="1">
      <c r="A28" s="142" t="s">
        <v>494</v>
      </c>
      <c r="B28" s="142"/>
      <c r="C28" s="27">
        <v>24</v>
      </c>
      <c r="D28" s="27"/>
      <c r="E28" s="84"/>
      <c r="F28" s="60"/>
    </row>
    <row r="29" spans="1:8" ht="15" customHeight="1">
      <c r="A29" s="142" t="s">
        <v>493</v>
      </c>
      <c r="B29" s="142"/>
      <c r="C29" s="27">
        <v>25</v>
      </c>
      <c r="D29" s="27"/>
      <c r="E29" s="84"/>
      <c r="F29" s="60"/>
    </row>
    <row r="30" spans="1:8">
      <c r="A30" s="149" t="s">
        <v>368</v>
      </c>
      <c r="B30" s="149"/>
      <c r="C30" s="72">
        <v>30</v>
      </c>
      <c r="D30" s="72"/>
      <c r="E30" s="85">
        <f>SUM(E25:E29)</f>
        <v>0</v>
      </c>
      <c r="F30" s="85">
        <f>SUM(F25:F29)</f>
        <v>0</v>
      </c>
    </row>
    <row r="31" spans="1:8">
      <c r="A31" s="131" t="s">
        <v>369</v>
      </c>
      <c r="B31" s="131"/>
      <c r="C31" s="26"/>
      <c r="D31" s="26"/>
      <c r="E31" s="84"/>
      <c r="F31" s="60"/>
    </row>
    <row r="32" spans="1:8">
      <c r="A32" s="142" t="s">
        <v>460</v>
      </c>
      <c r="B32" s="142"/>
      <c r="C32" s="27">
        <v>31</v>
      </c>
      <c r="D32" s="27"/>
      <c r="E32" s="84"/>
      <c r="F32" s="60"/>
    </row>
    <row r="33" spans="1:6" ht="30" customHeight="1">
      <c r="A33" s="142" t="s">
        <v>495</v>
      </c>
      <c r="B33" s="142"/>
      <c r="C33" s="27">
        <v>32</v>
      </c>
      <c r="D33" s="27"/>
      <c r="E33" s="84"/>
      <c r="F33" s="60"/>
    </row>
    <row r="34" spans="1:6">
      <c r="A34" s="142" t="s">
        <v>370</v>
      </c>
      <c r="B34" s="142"/>
      <c r="C34" s="27">
        <v>33</v>
      </c>
      <c r="D34" s="27"/>
      <c r="E34" s="84">
        <f>SUM(E35:E36)</f>
        <v>0</v>
      </c>
      <c r="F34" s="84">
        <f>SUM(F35:F36)</f>
        <v>20100000000</v>
      </c>
    </row>
    <row r="35" spans="1:6">
      <c r="A35" s="142" t="s">
        <v>371</v>
      </c>
      <c r="B35" s="142"/>
      <c r="C35" s="27">
        <v>33.1</v>
      </c>
      <c r="D35" s="27"/>
      <c r="E35" s="84"/>
      <c r="F35" s="60"/>
    </row>
    <row r="36" spans="1:6" ht="15" customHeight="1">
      <c r="A36" s="142" t="s">
        <v>372</v>
      </c>
      <c r="B36" s="142"/>
      <c r="C36" s="27">
        <v>33.200000000000003</v>
      </c>
      <c r="D36" s="27"/>
      <c r="E36" s="84"/>
      <c r="F36" s="60">
        <v>20100000000</v>
      </c>
    </row>
    <row r="37" spans="1:6" ht="15" customHeight="1">
      <c r="A37" s="142" t="s">
        <v>373</v>
      </c>
      <c r="B37" s="142"/>
      <c r="C37" s="27">
        <v>34</v>
      </c>
      <c r="D37" s="27"/>
      <c r="E37" s="84">
        <f>SUM(E38:E40)</f>
        <v>-41000000000</v>
      </c>
      <c r="F37" s="84">
        <f>SUM(F38:F40)</f>
        <v>0</v>
      </c>
    </row>
    <row r="38" spans="1:6" ht="15" customHeight="1">
      <c r="A38" s="142" t="s">
        <v>374</v>
      </c>
      <c r="B38" s="142"/>
      <c r="C38" s="27">
        <v>35</v>
      </c>
      <c r="D38" s="27"/>
      <c r="E38" s="84"/>
      <c r="F38" s="60"/>
    </row>
    <row r="39" spans="1:6">
      <c r="A39" s="142" t="s">
        <v>461</v>
      </c>
      <c r="B39" s="142"/>
      <c r="C39" s="27">
        <v>36</v>
      </c>
      <c r="D39" s="27"/>
      <c r="E39" s="84"/>
      <c r="F39" s="60"/>
    </row>
    <row r="40" spans="1:6">
      <c r="A40" s="142" t="s">
        <v>462</v>
      </c>
      <c r="B40" s="142"/>
      <c r="C40" s="27">
        <v>37</v>
      </c>
      <c r="D40" s="27"/>
      <c r="E40" s="84">
        <v>-41000000000</v>
      </c>
      <c r="F40" s="60"/>
    </row>
    <row r="41" spans="1:6">
      <c r="A41" s="142" t="s">
        <v>463</v>
      </c>
      <c r="B41" s="142"/>
      <c r="C41" s="27">
        <v>38</v>
      </c>
      <c r="D41" s="27"/>
      <c r="E41" s="84"/>
      <c r="F41" s="60"/>
    </row>
    <row r="42" spans="1:6" ht="15" customHeight="1">
      <c r="A42" s="142" t="s">
        <v>375</v>
      </c>
      <c r="B42" s="142"/>
      <c r="C42" s="27">
        <v>39</v>
      </c>
      <c r="D42" s="27"/>
      <c r="E42" s="84"/>
      <c r="F42" s="60"/>
    </row>
    <row r="43" spans="1:6">
      <c r="A43" s="149" t="s">
        <v>376</v>
      </c>
      <c r="B43" s="149"/>
      <c r="C43" s="72">
        <v>40</v>
      </c>
      <c r="D43" s="72"/>
      <c r="E43" s="85">
        <f>E32+E33+E34+E37+E41+E42</f>
        <v>-41000000000</v>
      </c>
      <c r="F43" s="85">
        <f>F32+F33+F34+F37+F41+F42</f>
        <v>20100000000</v>
      </c>
    </row>
    <row r="44" spans="1:6" ht="15" customHeight="1">
      <c r="A44" s="131" t="s">
        <v>377</v>
      </c>
      <c r="B44" s="131"/>
      <c r="C44" s="26">
        <v>50</v>
      </c>
      <c r="D44" s="26"/>
      <c r="E44" s="84">
        <f>E23+E30+E43</f>
        <v>-8439427872</v>
      </c>
      <c r="F44" s="84">
        <f>F23+F30+F43</f>
        <v>-5093150720</v>
      </c>
    </row>
    <row r="45" spans="1:6" ht="15" customHeight="1">
      <c r="A45" s="131" t="s">
        <v>378</v>
      </c>
      <c r="B45" s="131"/>
      <c r="C45" s="26">
        <v>60</v>
      </c>
      <c r="D45" s="26"/>
      <c r="E45" s="84">
        <f>E46</f>
        <v>13534197713</v>
      </c>
      <c r="F45" s="84">
        <f>F46</f>
        <v>60933264006</v>
      </c>
    </row>
    <row r="46" spans="1:6" ht="15" customHeight="1">
      <c r="A46" s="142" t="s">
        <v>379</v>
      </c>
      <c r="B46" s="142"/>
      <c r="C46" s="27">
        <v>61</v>
      </c>
      <c r="D46" s="27"/>
      <c r="E46" s="84">
        <f>SUM(E47:E49)</f>
        <v>13534197713</v>
      </c>
      <c r="F46" s="84">
        <f>SUM(F47:F49)</f>
        <v>60933264006</v>
      </c>
    </row>
    <row r="47" spans="1:6" ht="15" customHeight="1">
      <c r="A47" s="142" t="s">
        <v>464</v>
      </c>
      <c r="B47" s="142"/>
      <c r="C47" s="27">
        <v>62</v>
      </c>
      <c r="D47" s="27"/>
      <c r="E47" s="84">
        <f>[1]CĐKT!F14</f>
        <v>13534197713</v>
      </c>
      <c r="F47" s="60">
        <v>60933264006</v>
      </c>
    </row>
    <row r="48" spans="1:6" ht="15" customHeight="1">
      <c r="A48" s="142" t="s">
        <v>380</v>
      </c>
      <c r="B48" s="142"/>
      <c r="C48" s="27">
        <v>63</v>
      </c>
      <c r="D48" s="27"/>
      <c r="E48" s="84">
        <f>[1]CĐKT!F15</f>
        <v>0</v>
      </c>
      <c r="F48" s="60"/>
    </row>
    <row r="49" spans="1:7" ht="15" customHeight="1">
      <c r="A49" s="142" t="s">
        <v>381</v>
      </c>
      <c r="B49" s="142"/>
      <c r="C49" s="27">
        <v>64</v>
      </c>
      <c r="D49" s="27"/>
      <c r="E49" s="84"/>
      <c r="F49" s="60"/>
    </row>
    <row r="50" spans="1:7" ht="30" customHeight="1">
      <c r="A50" s="131" t="s">
        <v>465</v>
      </c>
      <c r="B50" s="131"/>
      <c r="C50" s="26">
        <v>70</v>
      </c>
      <c r="D50" s="26"/>
      <c r="E50" s="84">
        <f>E45+E44</f>
        <v>5094769841</v>
      </c>
      <c r="F50" s="84">
        <f>F45+F44</f>
        <v>55840113286</v>
      </c>
      <c r="G50" s="55">
        <f>F50-F51</f>
        <v>0</v>
      </c>
    </row>
    <row r="51" spans="1:7" ht="15" customHeight="1">
      <c r="A51" s="142" t="s">
        <v>382</v>
      </c>
      <c r="B51" s="142"/>
      <c r="C51" s="27">
        <v>71</v>
      </c>
      <c r="D51" s="27"/>
      <c r="E51" s="84">
        <f>SUM(E52:E54)</f>
        <v>5094769841</v>
      </c>
      <c r="F51" s="84">
        <f>SUM(F52:F54)</f>
        <v>55840113286</v>
      </c>
    </row>
    <row r="52" spans="1:7" ht="15" customHeight="1">
      <c r="A52" s="142" t="s">
        <v>464</v>
      </c>
      <c r="B52" s="142"/>
      <c r="C52" s="27">
        <v>72</v>
      </c>
      <c r="D52" s="27"/>
      <c r="E52" s="84">
        <f>[1]CĐKT!E14</f>
        <v>5094769841</v>
      </c>
      <c r="F52" s="60">
        <v>55840113286</v>
      </c>
    </row>
    <row r="53" spans="1:7" ht="15" customHeight="1">
      <c r="A53" s="142" t="s">
        <v>380</v>
      </c>
      <c r="B53" s="142"/>
      <c r="C53" s="27">
        <v>73</v>
      </c>
      <c r="D53" s="27"/>
      <c r="E53" s="84">
        <f>[1]CĐKT!E15</f>
        <v>0</v>
      </c>
      <c r="F53" s="60"/>
    </row>
    <row r="54" spans="1:7" ht="15" customHeight="1">
      <c r="A54" s="142" t="s">
        <v>381</v>
      </c>
      <c r="B54" s="142"/>
      <c r="C54" s="27">
        <v>74</v>
      </c>
      <c r="D54" s="27"/>
      <c r="E54" s="60"/>
      <c r="F54" s="60"/>
    </row>
    <row r="55" spans="1:7" ht="15" customHeight="1">
      <c r="A55" s="73"/>
      <c r="B55" s="73"/>
      <c r="C55" s="73"/>
      <c r="D55" s="73"/>
      <c r="E55" s="74"/>
      <c r="F55" s="74"/>
    </row>
    <row r="56" spans="1:7" ht="15" customHeight="1">
      <c r="A56" s="75"/>
      <c r="B56" s="75"/>
      <c r="C56" s="75"/>
      <c r="D56" s="75"/>
      <c r="E56" s="76"/>
      <c r="F56" s="75"/>
    </row>
    <row r="57" spans="1:7" ht="15" customHeight="1">
      <c r="A57" s="75"/>
      <c r="B57" s="75"/>
      <c r="C57" s="75"/>
      <c r="D57" s="75"/>
      <c r="E57" s="75"/>
      <c r="F57" s="75"/>
    </row>
    <row r="58" spans="1:7" ht="30" customHeight="1">
      <c r="A58" s="116" t="s">
        <v>400</v>
      </c>
      <c r="B58" s="116"/>
      <c r="C58" s="116"/>
      <c r="D58" s="116"/>
      <c r="E58" s="116"/>
      <c r="F58" s="116"/>
    </row>
    <row r="59" spans="1:7" ht="30" customHeight="1">
      <c r="A59" s="116" t="s">
        <v>401</v>
      </c>
      <c r="B59" s="116"/>
      <c r="C59" s="116"/>
      <c r="D59" s="116"/>
      <c r="E59" s="116"/>
      <c r="F59" s="116"/>
    </row>
    <row r="60" spans="1:7" ht="15" customHeight="1">
      <c r="A60" s="69"/>
      <c r="B60" s="69"/>
      <c r="C60" s="69"/>
      <c r="D60" s="69"/>
      <c r="E60" s="69"/>
      <c r="F60" s="69"/>
    </row>
    <row r="61" spans="1:7" ht="30" customHeight="1">
      <c r="A61" s="136" t="s">
        <v>0</v>
      </c>
      <c r="B61" s="136"/>
      <c r="C61" s="25" t="s">
        <v>396</v>
      </c>
      <c r="D61" s="25" t="s">
        <v>2</v>
      </c>
      <c r="E61" s="71" t="s">
        <v>271</v>
      </c>
      <c r="F61" s="71" t="s">
        <v>451</v>
      </c>
    </row>
    <row r="62" spans="1:7">
      <c r="A62" s="136" t="s">
        <v>242</v>
      </c>
      <c r="B62" s="136"/>
      <c r="C62" s="25" t="s">
        <v>243</v>
      </c>
      <c r="D62" s="25" t="s">
        <v>272</v>
      </c>
      <c r="E62" s="77" t="s">
        <v>466</v>
      </c>
      <c r="F62" s="77" t="s">
        <v>467</v>
      </c>
    </row>
    <row r="63" spans="1:7" ht="30" customHeight="1">
      <c r="A63" s="131" t="s">
        <v>388</v>
      </c>
      <c r="B63" s="131"/>
      <c r="C63" s="26"/>
      <c r="D63" s="26"/>
      <c r="E63" s="27"/>
      <c r="F63" s="27"/>
    </row>
    <row r="64" spans="1:7" ht="15" customHeight="1">
      <c r="A64" s="142" t="s">
        <v>389</v>
      </c>
      <c r="B64" s="142"/>
      <c r="C64" s="38" t="s">
        <v>7</v>
      </c>
      <c r="D64" s="27"/>
      <c r="E64" s="60">
        <v>351999619900</v>
      </c>
      <c r="F64" s="60">
        <v>1156450615800</v>
      </c>
    </row>
    <row r="65" spans="1:7" ht="15" customHeight="1">
      <c r="A65" s="142" t="s">
        <v>390</v>
      </c>
      <c r="B65" s="142"/>
      <c r="C65" s="38" t="s">
        <v>12</v>
      </c>
      <c r="D65" s="27"/>
      <c r="E65" s="60">
        <v>-225816839200</v>
      </c>
      <c r="F65" s="60">
        <v>-857226564800</v>
      </c>
    </row>
    <row r="66" spans="1:7" ht="15" customHeight="1">
      <c r="A66" s="142" t="s">
        <v>391</v>
      </c>
      <c r="B66" s="142"/>
      <c r="C66" s="38" t="s">
        <v>14</v>
      </c>
      <c r="D66" s="27"/>
      <c r="E66" s="60"/>
      <c r="F66" s="27"/>
    </row>
    <row r="67" spans="1:7">
      <c r="A67" s="142" t="s">
        <v>468</v>
      </c>
      <c r="B67" s="142"/>
      <c r="C67" s="38" t="s">
        <v>16</v>
      </c>
      <c r="D67" s="27"/>
      <c r="E67" s="60"/>
      <c r="F67" s="27"/>
    </row>
    <row r="68" spans="1:7">
      <c r="A68" s="142" t="s">
        <v>496</v>
      </c>
      <c r="B68" s="142"/>
      <c r="C68" s="38" t="s">
        <v>18</v>
      </c>
      <c r="D68" s="27"/>
      <c r="E68" s="60"/>
      <c r="F68" s="27"/>
    </row>
    <row r="69" spans="1:7">
      <c r="A69" s="142" t="s">
        <v>497</v>
      </c>
      <c r="B69" s="142"/>
      <c r="C69" s="38" t="s">
        <v>20</v>
      </c>
      <c r="D69" s="27"/>
      <c r="E69" s="60"/>
      <c r="F69" s="27"/>
    </row>
    <row r="70" spans="1:7">
      <c r="A70" s="142" t="s">
        <v>498</v>
      </c>
      <c r="B70" s="142"/>
      <c r="C70" s="38" t="s">
        <v>22</v>
      </c>
      <c r="D70" s="27"/>
      <c r="E70" s="60"/>
      <c r="F70" s="27"/>
    </row>
    <row r="71" spans="1:7" ht="15" customHeight="1">
      <c r="A71" s="142" t="s">
        <v>499</v>
      </c>
      <c r="B71" s="142"/>
      <c r="C71" s="38" t="s">
        <v>23</v>
      </c>
      <c r="D71" s="27"/>
      <c r="E71" s="60"/>
      <c r="F71" s="27"/>
    </row>
    <row r="72" spans="1:7" ht="30" customHeight="1">
      <c r="A72" s="142" t="s">
        <v>500</v>
      </c>
      <c r="B72" s="142"/>
      <c r="C72" s="38" t="s">
        <v>24</v>
      </c>
      <c r="D72" s="27"/>
      <c r="E72" s="60">
        <f>-127809348052-4975414862</f>
        <v>-132784762914</v>
      </c>
      <c r="F72" s="60">
        <v>-355703644180</v>
      </c>
      <c r="G72" s="87"/>
    </row>
    <row r="73" spans="1:7" ht="30" customHeight="1">
      <c r="A73" s="142" t="s">
        <v>501</v>
      </c>
      <c r="B73" s="142"/>
      <c r="C73" s="38" t="s">
        <v>25</v>
      </c>
      <c r="D73" s="27"/>
      <c r="E73" s="60"/>
      <c r="F73" s="27"/>
      <c r="G73" s="70"/>
    </row>
    <row r="74" spans="1:7" ht="15" customHeight="1">
      <c r="A74" s="142" t="s">
        <v>502</v>
      </c>
      <c r="B74" s="142"/>
      <c r="C74" s="38" t="s">
        <v>27</v>
      </c>
      <c r="D74" s="27"/>
      <c r="E74" s="60">
        <v>-187740083</v>
      </c>
      <c r="F74" s="60">
        <v>-116859128</v>
      </c>
    </row>
    <row r="75" spans="1:7" ht="15" customHeight="1">
      <c r="A75" s="142" t="s">
        <v>503</v>
      </c>
      <c r="B75" s="142"/>
      <c r="C75" s="38" t="s">
        <v>385</v>
      </c>
      <c r="D75" s="27"/>
      <c r="E75" s="60"/>
      <c r="F75" s="27"/>
    </row>
    <row r="76" spans="1:7" ht="15" customHeight="1">
      <c r="A76" s="142" t="s">
        <v>504</v>
      </c>
      <c r="B76" s="142"/>
      <c r="C76" s="38" t="s">
        <v>386</v>
      </c>
      <c r="D76" s="27"/>
      <c r="E76" s="60"/>
      <c r="F76" s="27"/>
    </row>
    <row r="77" spans="1:7">
      <c r="A77" s="142" t="s">
        <v>505</v>
      </c>
      <c r="B77" s="142"/>
      <c r="C77" s="38" t="s">
        <v>528</v>
      </c>
      <c r="D77" s="27"/>
      <c r="E77" s="60"/>
      <c r="F77" s="27"/>
    </row>
    <row r="78" spans="1:7" ht="15" customHeight="1">
      <c r="A78" s="142" t="s">
        <v>506</v>
      </c>
      <c r="B78" s="142"/>
      <c r="C78" s="38" t="s">
        <v>529</v>
      </c>
      <c r="D78" s="27"/>
      <c r="E78" s="60"/>
      <c r="F78" s="27"/>
    </row>
    <row r="79" spans="1:7" ht="15" customHeight="1">
      <c r="A79" s="149" t="s">
        <v>392</v>
      </c>
      <c r="B79" s="149"/>
      <c r="C79" s="72">
        <v>20</v>
      </c>
      <c r="D79" s="72"/>
      <c r="E79" s="78">
        <f>SUM(E64:E78)</f>
        <v>-6789722297</v>
      </c>
      <c r="F79" s="78">
        <f>SUM(F64:F78)</f>
        <v>-56596452308</v>
      </c>
    </row>
    <row r="80" spans="1:7" ht="15" customHeight="1">
      <c r="A80" s="131" t="s">
        <v>393</v>
      </c>
      <c r="B80" s="131"/>
      <c r="C80" s="26">
        <v>30</v>
      </c>
      <c r="D80" s="26"/>
      <c r="E80" s="79">
        <f>E81</f>
        <v>70644046285</v>
      </c>
      <c r="F80" s="79">
        <f>F81</f>
        <v>115537501177</v>
      </c>
    </row>
    <row r="81" spans="1:9" ht="15" customHeight="1">
      <c r="A81" s="142" t="s">
        <v>379</v>
      </c>
      <c r="B81" s="142"/>
      <c r="C81" s="27">
        <v>31</v>
      </c>
      <c r="D81" s="27"/>
      <c r="E81" s="80">
        <f>E82+E84+E86+E87+E88</f>
        <v>70644046285</v>
      </c>
      <c r="F81" s="80">
        <f>F82+F84+F86+F87+F88</f>
        <v>115537501177</v>
      </c>
    </row>
    <row r="82" spans="1:9" ht="30" customHeight="1">
      <c r="A82" s="143" t="s">
        <v>397</v>
      </c>
      <c r="B82" s="144"/>
      <c r="C82" s="145">
        <v>32</v>
      </c>
      <c r="D82" s="81"/>
      <c r="E82" s="82">
        <v>70641081726</v>
      </c>
      <c r="F82" s="82">
        <v>115537501177</v>
      </c>
    </row>
    <row r="83" spans="1:9" ht="15" customHeight="1">
      <c r="A83" s="147" t="s">
        <v>469</v>
      </c>
      <c r="B83" s="147"/>
      <c r="C83" s="146"/>
      <c r="D83" s="83"/>
      <c r="E83" s="83"/>
      <c r="F83" s="83"/>
    </row>
    <row r="84" spans="1:9" ht="30" customHeight="1">
      <c r="A84" s="143" t="s">
        <v>399</v>
      </c>
      <c r="B84" s="144"/>
      <c r="C84" s="145">
        <v>33</v>
      </c>
      <c r="D84" s="81"/>
      <c r="E84" s="81"/>
      <c r="F84" s="81"/>
    </row>
    <row r="85" spans="1:9" ht="15" customHeight="1">
      <c r="A85" s="147" t="s">
        <v>469</v>
      </c>
      <c r="B85" s="147"/>
      <c r="C85" s="146"/>
      <c r="D85" s="83"/>
      <c r="E85" s="83"/>
      <c r="F85" s="83"/>
    </row>
    <row r="86" spans="1:9" ht="15" customHeight="1">
      <c r="A86" s="142" t="s">
        <v>395</v>
      </c>
      <c r="B86" s="142"/>
      <c r="C86" s="27">
        <v>34</v>
      </c>
      <c r="D86" s="27"/>
      <c r="E86" s="60">
        <v>2964559</v>
      </c>
      <c r="F86" s="27"/>
    </row>
    <row r="87" spans="1:9">
      <c r="A87" s="142" t="s">
        <v>394</v>
      </c>
      <c r="B87" s="142"/>
      <c r="C87" s="27">
        <v>35</v>
      </c>
      <c r="D87" s="27"/>
      <c r="E87" s="27"/>
      <c r="F87" s="27"/>
    </row>
    <row r="88" spans="1:9" ht="15" customHeight="1">
      <c r="A88" s="143" t="s">
        <v>470</v>
      </c>
      <c r="B88" s="144"/>
      <c r="C88" s="145">
        <v>36</v>
      </c>
      <c r="D88" s="81"/>
      <c r="E88" s="81"/>
      <c r="F88" s="81"/>
    </row>
    <row r="89" spans="1:9">
      <c r="A89" s="147" t="s">
        <v>398</v>
      </c>
      <c r="B89" s="147"/>
      <c r="C89" s="146"/>
      <c r="D89" s="83"/>
      <c r="E89" s="83"/>
      <c r="F89" s="83"/>
    </row>
    <row r="90" spans="1:9" ht="15" customHeight="1">
      <c r="A90" s="142" t="s">
        <v>380</v>
      </c>
      <c r="B90" s="142"/>
      <c r="C90" s="27">
        <v>37</v>
      </c>
      <c r="D90" s="27"/>
      <c r="E90" s="27"/>
      <c r="F90" s="27"/>
    </row>
    <row r="91" spans="1:9">
      <c r="A91" s="142" t="s">
        <v>381</v>
      </c>
      <c r="B91" s="142"/>
      <c r="C91" s="27">
        <v>38</v>
      </c>
      <c r="D91" s="27"/>
      <c r="E91" s="27"/>
      <c r="F91" s="27"/>
    </row>
    <row r="92" spans="1:9" ht="30" customHeight="1">
      <c r="A92" s="131" t="s">
        <v>471</v>
      </c>
      <c r="B92" s="131"/>
      <c r="C92" s="26">
        <v>40</v>
      </c>
      <c r="D92" s="26"/>
      <c r="E92" s="79">
        <f>E79+E80</f>
        <v>63854323988</v>
      </c>
      <c r="F92" s="79">
        <f>F79+F80</f>
        <v>58941048869</v>
      </c>
    </row>
    <row r="93" spans="1:9">
      <c r="A93" s="142" t="s">
        <v>382</v>
      </c>
      <c r="B93" s="142"/>
      <c r="C93" s="27">
        <v>41</v>
      </c>
      <c r="D93" s="27"/>
      <c r="E93" s="80">
        <f>E94+E96+E98+E99+E100</f>
        <v>63854323988</v>
      </c>
      <c r="F93" s="80">
        <f>F94+F96+F98+F99+F100</f>
        <v>58941048869</v>
      </c>
      <c r="G93" s="55">
        <f>F92-F93</f>
        <v>0</v>
      </c>
    </row>
    <row r="94" spans="1:9" ht="30" customHeight="1">
      <c r="A94" s="143" t="s">
        <v>397</v>
      </c>
      <c r="B94" s="144"/>
      <c r="C94" s="145">
        <v>42</v>
      </c>
      <c r="D94" s="81"/>
      <c r="E94" s="82">
        <v>63122930019</v>
      </c>
      <c r="F94" s="82">
        <v>57111934069</v>
      </c>
    </row>
    <row r="95" spans="1:9">
      <c r="A95" s="147" t="s">
        <v>398</v>
      </c>
      <c r="B95" s="147"/>
      <c r="C95" s="146"/>
      <c r="D95" s="83"/>
      <c r="E95" s="83"/>
      <c r="F95" s="83"/>
    </row>
    <row r="96" spans="1:9" ht="30" customHeight="1">
      <c r="A96" s="143" t="s">
        <v>399</v>
      </c>
      <c r="B96" s="144"/>
      <c r="C96" s="145">
        <v>43</v>
      </c>
      <c r="D96" s="81"/>
      <c r="E96" s="82"/>
      <c r="F96" s="81"/>
      <c r="I96" s="70"/>
    </row>
    <row r="97" spans="1:9" s="2" customFormat="1">
      <c r="A97" s="147" t="s">
        <v>398</v>
      </c>
      <c r="B97" s="147"/>
      <c r="C97" s="146"/>
      <c r="D97" s="83"/>
      <c r="E97" s="83"/>
      <c r="F97" s="83"/>
      <c r="I97" s="86"/>
    </row>
    <row r="98" spans="1:9" s="2" customFormat="1">
      <c r="A98" s="142" t="s">
        <v>394</v>
      </c>
      <c r="B98" s="142"/>
      <c r="C98" s="27">
        <v>44</v>
      </c>
      <c r="D98" s="27"/>
      <c r="E98" s="27"/>
      <c r="F98" s="27"/>
      <c r="I98" s="86"/>
    </row>
    <row r="99" spans="1:9">
      <c r="A99" s="142" t="s">
        <v>395</v>
      </c>
      <c r="B99" s="142"/>
      <c r="C99" s="27">
        <v>46</v>
      </c>
      <c r="D99" s="27"/>
      <c r="E99" s="60">
        <v>731393969</v>
      </c>
      <c r="F99" s="60">
        <v>1829114800</v>
      </c>
    </row>
    <row r="100" spans="1:9" ht="15" customHeight="1">
      <c r="A100" s="143" t="s">
        <v>470</v>
      </c>
      <c r="B100" s="144"/>
      <c r="C100" s="145">
        <v>47</v>
      </c>
      <c r="D100" s="81"/>
      <c r="E100" s="81"/>
      <c r="F100" s="81"/>
    </row>
    <row r="101" spans="1:9" ht="15" customHeight="1">
      <c r="A101" s="147" t="s">
        <v>398</v>
      </c>
      <c r="B101" s="147"/>
      <c r="C101" s="146"/>
      <c r="D101" s="83"/>
      <c r="E101" s="83"/>
      <c r="F101" s="83"/>
    </row>
    <row r="102" spans="1:9" ht="15" customHeight="1">
      <c r="A102" s="142" t="s">
        <v>380</v>
      </c>
      <c r="B102" s="142"/>
      <c r="C102" s="27">
        <v>48</v>
      </c>
      <c r="D102" s="27"/>
      <c r="E102" s="27"/>
      <c r="F102" s="27"/>
    </row>
    <row r="103" spans="1:9" ht="15" customHeight="1">
      <c r="A103" s="142" t="s">
        <v>381</v>
      </c>
      <c r="B103" s="142"/>
      <c r="C103" s="27">
        <v>49</v>
      </c>
      <c r="D103" s="27"/>
      <c r="E103" s="27"/>
      <c r="F103" s="27"/>
    </row>
    <row r="105" spans="1:9" s="5" customFormat="1" ht="15" customHeight="1">
      <c r="A105" s="6"/>
      <c r="B105" s="6"/>
      <c r="C105" s="6"/>
      <c r="D105" s="109" t="s">
        <v>443</v>
      </c>
      <c r="E105" s="109"/>
      <c r="F105" s="109"/>
    </row>
    <row r="106" spans="1:9" s="24" customFormat="1" ht="15" customHeight="1">
      <c r="A106" s="23" t="s">
        <v>137</v>
      </c>
      <c r="B106" s="107" t="s">
        <v>436</v>
      </c>
      <c r="C106" s="107"/>
      <c r="D106" s="107"/>
      <c r="E106" s="108" t="s">
        <v>138</v>
      </c>
      <c r="F106" s="108"/>
    </row>
    <row r="107" spans="1:9" s="5" customFormat="1"/>
    <row r="108" spans="1:9" s="5" customFormat="1"/>
    <row r="109" spans="1:9" s="5" customFormat="1"/>
    <row r="110" spans="1:9" s="5" customFormat="1"/>
    <row r="111" spans="1:9" s="24" customFormat="1" ht="15" customHeight="1">
      <c r="A111" s="23" t="s">
        <v>139</v>
      </c>
      <c r="B111" s="107" t="s">
        <v>140</v>
      </c>
      <c r="C111" s="107"/>
      <c r="D111" s="107"/>
      <c r="E111" s="108" t="s">
        <v>141</v>
      </c>
      <c r="F111" s="108"/>
    </row>
  </sheetData>
  <mergeCells count="109">
    <mergeCell ref="A81:B81"/>
    <mergeCell ref="A73:B73"/>
    <mergeCell ref="A74:B74"/>
    <mergeCell ref="A75:B75"/>
    <mergeCell ref="A76:B76"/>
    <mergeCell ref="A90:B90"/>
    <mergeCell ref="A83:B83"/>
    <mergeCell ref="A84:B84"/>
    <mergeCell ref="A85:B85"/>
    <mergeCell ref="A86:B86"/>
    <mergeCell ref="A19:B19"/>
    <mergeCell ref="A68:B68"/>
    <mergeCell ref="A69:B69"/>
    <mergeCell ref="A79:B79"/>
    <mergeCell ref="A80:B80"/>
    <mergeCell ref="A77:B77"/>
    <mergeCell ref="A78:B78"/>
    <mergeCell ref="A65:B65"/>
    <mergeCell ref="A66:B66"/>
    <mergeCell ref="A67:B67"/>
    <mergeCell ref="A70:B70"/>
    <mergeCell ref="A71:B71"/>
    <mergeCell ref="A72:B72"/>
    <mergeCell ref="A61:B61"/>
    <mergeCell ref="A62:B62"/>
    <mergeCell ref="A58:F58"/>
    <mergeCell ref="A59:F59"/>
    <mergeCell ref="A63:B63"/>
    <mergeCell ref="A64:B64"/>
    <mergeCell ref="A45:B45"/>
    <mergeCell ref="A52:B52"/>
    <mergeCell ref="A53:B53"/>
    <mergeCell ref="A54:B54"/>
    <mergeCell ref="A50:B50"/>
    <mergeCell ref="A51:B51"/>
    <mergeCell ref="A49:B49"/>
    <mergeCell ref="A46:B46"/>
    <mergeCell ref="A47:B47"/>
    <mergeCell ref="A48:B48"/>
    <mergeCell ref="A38:B38"/>
    <mergeCell ref="A39:B39"/>
    <mergeCell ref="A36:B36"/>
    <mergeCell ref="A37:B37"/>
    <mergeCell ref="A43:B43"/>
    <mergeCell ref="A44:B44"/>
    <mergeCell ref="A40:B40"/>
    <mergeCell ref="A41:B41"/>
    <mergeCell ref="A42:B42"/>
    <mergeCell ref="A33:B33"/>
    <mergeCell ref="A34:B34"/>
    <mergeCell ref="A35:B35"/>
    <mergeCell ref="A30:B30"/>
    <mergeCell ref="A31:B31"/>
    <mergeCell ref="A32:B32"/>
    <mergeCell ref="A29:B29"/>
    <mergeCell ref="A20:B20"/>
    <mergeCell ref="A21:B21"/>
    <mergeCell ref="A22:B22"/>
    <mergeCell ref="A23:B23"/>
    <mergeCell ref="A24:B24"/>
    <mergeCell ref="A25:B25"/>
    <mergeCell ref="A26:B26"/>
    <mergeCell ref="A27:B27"/>
    <mergeCell ref="A28:B28"/>
    <mergeCell ref="A100:B100"/>
    <mergeCell ref="A18:B18"/>
    <mergeCell ref="A6:F6"/>
    <mergeCell ref="A7:F7"/>
    <mergeCell ref="A5:F5"/>
    <mergeCell ref="A11:B11"/>
    <mergeCell ref="A12:B12"/>
    <mergeCell ref="A13:B13"/>
    <mergeCell ref="A10:B10"/>
    <mergeCell ref="D9:F9"/>
    <mergeCell ref="D1:F1"/>
    <mergeCell ref="D2:F3"/>
    <mergeCell ref="A15:B15"/>
    <mergeCell ref="A16:B16"/>
    <mergeCell ref="A17:B17"/>
    <mergeCell ref="A1:C1"/>
    <mergeCell ref="A2:C3"/>
    <mergeCell ref="A14:B14"/>
    <mergeCell ref="A102:B102"/>
    <mergeCell ref="D105:F105"/>
    <mergeCell ref="B106:D106"/>
    <mergeCell ref="E106:F106"/>
    <mergeCell ref="B111:D111"/>
    <mergeCell ref="E111:F111"/>
    <mergeCell ref="A103:B103"/>
    <mergeCell ref="C82:C83"/>
    <mergeCell ref="C84:C85"/>
    <mergeCell ref="C88:C89"/>
    <mergeCell ref="A91:B91"/>
    <mergeCell ref="A92:B92"/>
    <mergeCell ref="A93:B93"/>
    <mergeCell ref="A87:B87"/>
    <mergeCell ref="A88:B88"/>
    <mergeCell ref="A82:B82"/>
    <mergeCell ref="A89:B89"/>
    <mergeCell ref="A94:B94"/>
    <mergeCell ref="C94:C95"/>
    <mergeCell ref="A95:B95"/>
    <mergeCell ref="A96:B96"/>
    <mergeCell ref="C96:C97"/>
    <mergeCell ref="C100:C101"/>
    <mergeCell ref="A101:B101"/>
    <mergeCell ref="A97:B97"/>
    <mergeCell ref="A98:B98"/>
    <mergeCell ref="A99:B99"/>
  </mergeCells>
  <printOptions horizontalCentered="1"/>
  <pageMargins left="0.16" right="0.24" top="0.51" bottom="0.15" header="0.41" footer="0.15"/>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48"/>
  <sheetViews>
    <sheetView topLeftCell="A52" workbookViewId="0">
      <selection activeCell="A23" sqref="A23"/>
    </sheetView>
  </sheetViews>
  <sheetFormatPr defaultRowHeight="15"/>
  <cols>
    <col min="1" max="1" width="32.85546875" style="1" customWidth="1"/>
    <col min="2" max="2" width="7.85546875" style="1" customWidth="1"/>
    <col min="3" max="4" width="17.85546875" style="1" bestFit="1" customWidth="1"/>
    <col min="5" max="8" width="15.7109375" style="1" customWidth="1"/>
    <col min="9" max="10" width="17.85546875" style="1" bestFit="1" customWidth="1"/>
    <col min="11" max="16384" width="9.140625" style="1"/>
  </cols>
  <sheetData>
    <row r="1" spans="1:10">
      <c r="A1" s="94" t="s">
        <v>128</v>
      </c>
      <c r="B1" s="94"/>
      <c r="C1" s="94"/>
      <c r="D1" s="94"/>
      <c r="E1" s="49"/>
      <c r="G1" s="36"/>
      <c r="H1" s="89" t="s">
        <v>425</v>
      </c>
      <c r="I1" s="89"/>
      <c r="J1" s="89"/>
    </row>
    <row r="2" spans="1:10" ht="15" customHeight="1">
      <c r="A2" s="95" t="s">
        <v>129</v>
      </c>
      <c r="B2" s="95"/>
      <c r="C2" s="95"/>
      <c r="D2" s="95"/>
      <c r="E2" s="95"/>
      <c r="F2" s="95"/>
      <c r="G2" s="37"/>
      <c r="H2" s="90" t="s">
        <v>131</v>
      </c>
      <c r="I2" s="90"/>
      <c r="J2" s="90"/>
    </row>
    <row r="3" spans="1:10">
      <c r="A3" s="44"/>
      <c r="B3" s="44"/>
      <c r="C3" s="44"/>
      <c r="D3" s="44"/>
      <c r="E3" s="37"/>
      <c r="F3" s="37"/>
      <c r="G3" s="37"/>
      <c r="H3" s="90"/>
      <c r="I3" s="90"/>
      <c r="J3" s="90"/>
    </row>
    <row r="4" spans="1:10">
      <c r="A4" s="44"/>
      <c r="B4" s="44"/>
      <c r="C4" s="44"/>
      <c r="D4" s="44"/>
      <c r="E4" s="37"/>
      <c r="F4" s="7"/>
      <c r="G4" s="7"/>
      <c r="H4" s="7"/>
      <c r="I4" s="7"/>
      <c r="J4" s="7"/>
    </row>
    <row r="5" spans="1:10" ht="21" customHeight="1">
      <c r="A5" s="116" t="s">
        <v>426</v>
      </c>
      <c r="B5" s="116"/>
      <c r="C5" s="116"/>
      <c r="D5" s="116"/>
      <c r="E5" s="116"/>
      <c r="F5" s="116"/>
      <c r="G5" s="116"/>
      <c r="H5" s="116"/>
      <c r="I5" s="116"/>
      <c r="J5" s="116"/>
    </row>
    <row r="6" spans="1:10">
      <c r="A6" s="148" t="s">
        <v>384</v>
      </c>
      <c r="B6" s="148"/>
      <c r="C6" s="148"/>
      <c r="D6" s="148"/>
      <c r="E6" s="148"/>
      <c r="F6" s="148"/>
      <c r="G6" s="148"/>
      <c r="H6" s="148"/>
      <c r="I6" s="148"/>
      <c r="J6" s="148"/>
    </row>
    <row r="8" spans="1:10" ht="16.5" customHeight="1">
      <c r="A8" s="150" t="s">
        <v>387</v>
      </c>
      <c r="B8" s="150" t="s">
        <v>2</v>
      </c>
      <c r="C8" s="151" t="s">
        <v>472</v>
      </c>
      <c r="D8" s="151"/>
      <c r="E8" s="151" t="s">
        <v>402</v>
      </c>
      <c r="F8" s="151"/>
      <c r="G8" s="151"/>
      <c r="H8" s="151"/>
      <c r="I8" s="151" t="s">
        <v>445</v>
      </c>
      <c r="J8" s="151"/>
    </row>
    <row r="9" spans="1:10" s="2" customFormat="1">
      <c r="A9" s="150"/>
      <c r="B9" s="150"/>
      <c r="C9" s="150" t="s">
        <v>446</v>
      </c>
      <c r="D9" s="150" t="s">
        <v>447</v>
      </c>
      <c r="E9" s="150" t="s">
        <v>446</v>
      </c>
      <c r="F9" s="150"/>
      <c r="G9" s="150" t="s">
        <v>447</v>
      </c>
      <c r="H9" s="150"/>
      <c r="I9" s="150" t="s">
        <v>446</v>
      </c>
      <c r="J9" s="150" t="s">
        <v>447</v>
      </c>
    </row>
    <row r="10" spans="1:10" s="2" customFormat="1">
      <c r="A10" s="150"/>
      <c r="B10" s="150"/>
      <c r="C10" s="150"/>
      <c r="D10" s="150"/>
      <c r="E10" s="48" t="s">
        <v>403</v>
      </c>
      <c r="F10" s="48" t="s">
        <v>404</v>
      </c>
      <c r="G10" s="48" t="s">
        <v>403</v>
      </c>
      <c r="H10" s="48" t="s">
        <v>404</v>
      </c>
      <c r="I10" s="150"/>
      <c r="J10" s="150"/>
    </row>
    <row r="11" spans="1:10">
      <c r="A11" s="45" t="s">
        <v>242</v>
      </c>
      <c r="B11" s="45" t="s">
        <v>243</v>
      </c>
      <c r="C11" s="45">
        <v>1</v>
      </c>
      <c r="D11" s="45">
        <v>2</v>
      </c>
      <c r="E11" s="45">
        <v>3</v>
      </c>
      <c r="F11" s="45">
        <v>4</v>
      </c>
      <c r="G11" s="45">
        <v>5</v>
      </c>
      <c r="H11" s="45">
        <v>6</v>
      </c>
      <c r="I11" s="45">
        <v>7</v>
      </c>
      <c r="J11" s="45">
        <v>8</v>
      </c>
    </row>
    <row r="12" spans="1:10">
      <c r="A12" s="46" t="s">
        <v>429</v>
      </c>
      <c r="B12" s="45"/>
      <c r="C12" s="65"/>
      <c r="D12" s="65"/>
      <c r="E12" s="65"/>
      <c r="F12" s="65"/>
      <c r="G12" s="65"/>
      <c r="H12" s="65"/>
      <c r="I12" s="65"/>
      <c r="J12" s="65"/>
    </row>
    <row r="13" spans="1:10">
      <c r="A13" s="47" t="s">
        <v>230</v>
      </c>
      <c r="B13" s="45"/>
      <c r="C13" s="66">
        <f>SUM(C14:C18)</f>
        <v>150000000000</v>
      </c>
      <c r="D13" s="66">
        <f>SUM(D14:D18)</f>
        <v>150000000000</v>
      </c>
      <c r="E13" s="66">
        <f t="shared" ref="E13:J13" si="0">SUM(E14:E18)</f>
        <v>0</v>
      </c>
      <c r="F13" s="66">
        <f t="shared" si="0"/>
        <v>0</v>
      </c>
      <c r="G13" s="66">
        <f t="shared" si="0"/>
        <v>0</v>
      </c>
      <c r="H13" s="66">
        <f t="shared" si="0"/>
        <v>0</v>
      </c>
      <c r="I13" s="66">
        <f t="shared" si="0"/>
        <v>150000000000</v>
      </c>
      <c r="J13" s="66">
        <f t="shared" si="0"/>
        <v>150000000000</v>
      </c>
    </row>
    <row r="14" spans="1:10">
      <c r="A14" s="47" t="s">
        <v>405</v>
      </c>
      <c r="B14" s="45"/>
      <c r="C14" s="66">
        <v>150000000000</v>
      </c>
      <c r="D14" s="66">
        <v>150000000000</v>
      </c>
      <c r="E14" s="66"/>
      <c r="F14" s="66"/>
      <c r="G14" s="66"/>
      <c r="H14" s="66"/>
      <c r="I14" s="66">
        <f>C14+E14-F14</f>
        <v>150000000000</v>
      </c>
      <c r="J14" s="66">
        <f t="shared" ref="J14:J24" si="1">D14+G14-H14</f>
        <v>150000000000</v>
      </c>
    </row>
    <row r="15" spans="1:10">
      <c r="A15" s="47" t="s">
        <v>406</v>
      </c>
      <c r="B15" s="45"/>
      <c r="C15" s="66"/>
      <c r="D15" s="66"/>
      <c r="E15" s="66"/>
      <c r="F15" s="66"/>
      <c r="G15" s="66"/>
      <c r="H15" s="66"/>
      <c r="I15" s="66">
        <f t="shared" ref="I15:I27" si="2">C15+E15-F15</f>
        <v>0</v>
      </c>
      <c r="J15" s="66">
        <f t="shared" si="1"/>
        <v>0</v>
      </c>
    </row>
    <row r="16" spans="1:10">
      <c r="A16" s="47" t="s">
        <v>407</v>
      </c>
      <c r="B16" s="45"/>
      <c r="C16" s="66"/>
      <c r="D16" s="66"/>
      <c r="E16" s="66"/>
      <c r="F16" s="66"/>
      <c r="G16" s="66"/>
      <c r="H16" s="66"/>
      <c r="I16" s="66">
        <f t="shared" si="2"/>
        <v>0</v>
      </c>
      <c r="J16" s="66">
        <f t="shared" si="1"/>
        <v>0</v>
      </c>
    </row>
    <row r="17" spans="1:10" ht="30">
      <c r="A17" s="47" t="s">
        <v>430</v>
      </c>
      <c r="B17" s="45"/>
      <c r="C17" s="66"/>
      <c r="D17" s="66"/>
      <c r="E17" s="66"/>
      <c r="F17" s="66"/>
      <c r="G17" s="66"/>
      <c r="H17" s="66"/>
      <c r="I17" s="66">
        <f t="shared" si="2"/>
        <v>0</v>
      </c>
      <c r="J17" s="66">
        <f t="shared" si="1"/>
        <v>0</v>
      </c>
    </row>
    <row r="18" spans="1:10">
      <c r="A18" s="47" t="s">
        <v>431</v>
      </c>
      <c r="B18" s="45"/>
      <c r="C18" s="66"/>
      <c r="D18" s="66"/>
      <c r="E18" s="66"/>
      <c r="F18" s="66"/>
      <c r="G18" s="66"/>
      <c r="H18" s="66"/>
      <c r="I18" s="66">
        <f t="shared" si="2"/>
        <v>0</v>
      </c>
      <c r="J18" s="66">
        <f t="shared" si="1"/>
        <v>0</v>
      </c>
    </row>
    <row r="19" spans="1:10">
      <c r="A19" s="47" t="s">
        <v>408</v>
      </c>
      <c r="B19" s="45"/>
      <c r="C19" s="66"/>
      <c r="D19" s="66"/>
      <c r="E19" s="66"/>
      <c r="F19" s="66"/>
      <c r="G19" s="66"/>
      <c r="H19" s="66"/>
      <c r="I19" s="66">
        <f t="shared" si="2"/>
        <v>0</v>
      </c>
      <c r="J19" s="66">
        <f t="shared" si="1"/>
        <v>0</v>
      </c>
    </row>
    <row r="20" spans="1:10">
      <c r="A20" s="47" t="s">
        <v>409</v>
      </c>
      <c r="B20" s="45"/>
      <c r="C20" s="66">
        <v>15000000000</v>
      </c>
      <c r="D20" s="66">
        <v>15000000000</v>
      </c>
      <c r="E20" s="66"/>
      <c r="F20" s="66"/>
      <c r="G20" s="66"/>
      <c r="H20" s="66"/>
      <c r="I20" s="66">
        <f t="shared" si="2"/>
        <v>15000000000</v>
      </c>
      <c r="J20" s="66">
        <f t="shared" si="1"/>
        <v>15000000000</v>
      </c>
    </row>
    <row r="21" spans="1:10" ht="30">
      <c r="A21" s="50" t="s">
        <v>410</v>
      </c>
      <c r="B21" s="45"/>
      <c r="C21" s="66">
        <v>15000000000</v>
      </c>
      <c r="D21" s="66">
        <v>15000000000</v>
      </c>
      <c r="E21" s="66"/>
      <c r="F21" s="66"/>
      <c r="G21" s="66"/>
      <c r="H21" s="66"/>
      <c r="I21" s="66">
        <f t="shared" si="2"/>
        <v>15000000000</v>
      </c>
      <c r="J21" s="66">
        <f t="shared" si="1"/>
        <v>15000000000</v>
      </c>
    </row>
    <row r="22" spans="1:10" ht="30">
      <c r="A22" s="47" t="s">
        <v>432</v>
      </c>
      <c r="B22" s="45"/>
      <c r="C22" s="66"/>
      <c r="D22" s="66"/>
      <c r="E22" s="66"/>
      <c r="F22" s="66"/>
      <c r="G22" s="66"/>
      <c r="H22" s="66"/>
      <c r="I22" s="66">
        <f t="shared" si="2"/>
        <v>0</v>
      </c>
      <c r="J22" s="66">
        <f t="shared" si="1"/>
        <v>0</v>
      </c>
    </row>
    <row r="23" spans="1:10">
      <c r="A23" s="47" t="s">
        <v>433</v>
      </c>
      <c r="B23" s="45"/>
      <c r="C23" s="66"/>
      <c r="D23" s="66"/>
      <c r="E23" s="66"/>
      <c r="F23" s="66"/>
      <c r="G23" s="66"/>
      <c r="H23" s="66"/>
      <c r="I23" s="66">
        <f t="shared" si="2"/>
        <v>0</v>
      </c>
      <c r="J23" s="66">
        <f t="shared" si="1"/>
        <v>0</v>
      </c>
    </row>
    <row r="24" spans="1:10" ht="30">
      <c r="A24" s="50" t="s">
        <v>411</v>
      </c>
      <c r="B24" s="45"/>
      <c r="C24" s="66"/>
      <c r="D24" s="66"/>
      <c r="E24" s="66"/>
      <c r="F24" s="66"/>
      <c r="G24" s="66"/>
      <c r="H24" s="66"/>
      <c r="I24" s="66">
        <f t="shared" si="2"/>
        <v>0</v>
      </c>
      <c r="J24" s="66">
        <f t="shared" si="1"/>
        <v>0</v>
      </c>
    </row>
    <row r="25" spans="1:10">
      <c r="A25" s="47" t="s">
        <v>412</v>
      </c>
      <c r="B25" s="45" t="s">
        <v>428</v>
      </c>
      <c r="C25" s="66">
        <f>SUM(C26:C27)</f>
        <v>12222714433</v>
      </c>
      <c r="D25" s="66">
        <f>SUM(D26:D27)</f>
        <v>-1694062490</v>
      </c>
      <c r="E25" s="66">
        <f t="shared" ref="E25:J25" si="3">SUM(E26:E27)</f>
        <v>4212100395</v>
      </c>
      <c r="F25" s="66">
        <f t="shared" si="3"/>
        <v>4156268225</v>
      </c>
      <c r="G25" s="66">
        <f t="shared" si="3"/>
        <v>0</v>
      </c>
      <c r="H25" s="66">
        <f t="shared" si="3"/>
        <v>2297088265</v>
      </c>
      <c r="I25" s="66">
        <f t="shared" si="3"/>
        <v>12278546603</v>
      </c>
      <c r="J25" s="66">
        <f t="shared" si="3"/>
        <v>-3991150755</v>
      </c>
    </row>
    <row r="26" spans="1:10">
      <c r="A26" s="47" t="s">
        <v>413</v>
      </c>
      <c r="B26" s="45"/>
      <c r="C26" s="66">
        <v>12222714433</v>
      </c>
      <c r="D26" s="66">
        <v>-1694062490</v>
      </c>
      <c r="E26" s="66">
        <v>4212100395</v>
      </c>
      <c r="F26" s="66">
        <v>4156268225</v>
      </c>
      <c r="G26" s="66"/>
      <c r="H26" s="66">
        <v>2297088265</v>
      </c>
      <c r="I26" s="66">
        <f t="shared" si="2"/>
        <v>12278546603</v>
      </c>
      <c r="J26" s="66">
        <f>D26+G26-H26</f>
        <v>-3991150755</v>
      </c>
    </row>
    <row r="27" spans="1:10">
      <c r="A27" s="47" t="s">
        <v>414</v>
      </c>
      <c r="B27" s="45"/>
      <c r="C27" s="66"/>
      <c r="D27" s="66"/>
      <c r="E27" s="66"/>
      <c r="F27" s="66"/>
      <c r="G27" s="66"/>
      <c r="H27" s="66"/>
      <c r="I27" s="66">
        <f t="shared" si="2"/>
        <v>0</v>
      </c>
      <c r="J27" s="66">
        <f>D27+G27-H27</f>
        <v>0</v>
      </c>
    </row>
    <row r="28" spans="1:10">
      <c r="A28" s="46" t="s">
        <v>434</v>
      </c>
      <c r="B28" s="45"/>
      <c r="C28" s="67">
        <f>C13+SUM(C19:C25)</f>
        <v>192222714433</v>
      </c>
      <c r="D28" s="67">
        <f>D13+SUM(D19:D25)</f>
        <v>178305937510</v>
      </c>
      <c r="E28" s="67">
        <f t="shared" ref="E28:J28" si="4">E13+SUM(E19:E25)</f>
        <v>4212100395</v>
      </c>
      <c r="F28" s="67">
        <f t="shared" si="4"/>
        <v>4156268225</v>
      </c>
      <c r="G28" s="67">
        <f t="shared" si="4"/>
        <v>0</v>
      </c>
      <c r="H28" s="67">
        <f t="shared" si="4"/>
        <v>2297088265</v>
      </c>
      <c r="I28" s="67">
        <f t="shared" si="4"/>
        <v>192278546603</v>
      </c>
      <c r="J28" s="67">
        <f t="shared" si="4"/>
        <v>176008849245</v>
      </c>
    </row>
    <row r="29" spans="1:10">
      <c r="A29" s="46" t="s">
        <v>415</v>
      </c>
      <c r="B29" s="45"/>
      <c r="C29" s="66"/>
      <c r="D29" s="66"/>
      <c r="E29" s="66"/>
      <c r="F29" s="66"/>
      <c r="G29" s="66"/>
      <c r="H29" s="66"/>
      <c r="I29" s="66"/>
      <c r="J29" s="66"/>
    </row>
    <row r="30" spans="1:10" ht="30">
      <c r="A30" s="47" t="s">
        <v>435</v>
      </c>
      <c r="B30" s="45"/>
      <c r="C30" s="66"/>
      <c r="D30" s="66"/>
      <c r="E30" s="66"/>
      <c r="F30" s="66"/>
      <c r="G30" s="66"/>
      <c r="H30" s="66"/>
      <c r="I30" s="66"/>
      <c r="J30" s="66"/>
    </row>
    <row r="31" spans="1:10" ht="45">
      <c r="A31" s="47" t="s">
        <v>416</v>
      </c>
      <c r="B31" s="45"/>
      <c r="C31" s="66"/>
      <c r="D31" s="66"/>
      <c r="E31" s="66"/>
      <c r="F31" s="66"/>
      <c r="G31" s="66"/>
      <c r="H31" s="66"/>
      <c r="I31" s="66"/>
      <c r="J31" s="66"/>
    </row>
    <row r="32" spans="1:10" ht="30">
      <c r="A32" s="47" t="s">
        <v>417</v>
      </c>
      <c r="B32" s="45"/>
      <c r="C32" s="66"/>
      <c r="D32" s="66"/>
      <c r="E32" s="66"/>
      <c r="F32" s="66"/>
      <c r="G32" s="66"/>
      <c r="H32" s="66"/>
      <c r="I32" s="66"/>
      <c r="J32" s="66"/>
    </row>
    <row r="33" spans="1:10" ht="30">
      <c r="A33" s="47" t="s">
        <v>418</v>
      </c>
      <c r="B33" s="45"/>
      <c r="C33" s="66"/>
      <c r="D33" s="66"/>
      <c r="E33" s="66"/>
      <c r="F33" s="66"/>
      <c r="G33" s="66"/>
      <c r="H33" s="66"/>
      <c r="I33" s="66"/>
      <c r="J33" s="66"/>
    </row>
    <row r="34" spans="1:10" ht="30">
      <c r="A34" s="47" t="s">
        <v>419</v>
      </c>
      <c r="B34" s="45"/>
      <c r="C34" s="66"/>
      <c r="D34" s="66"/>
      <c r="E34" s="66"/>
      <c r="F34" s="66"/>
      <c r="G34" s="66"/>
      <c r="H34" s="66"/>
      <c r="I34" s="66"/>
      <c r="J34" s="66"/>
    </row>
    <row r="35" spans="1:10" ht="30">
      <c r="A35" s="47" t="s">
        <v>420</v>
      </c>
      <c r="B35" s="45"/>
      <c r="C35" s="66"/>
      <c r="D35" s="66"/>
      <c r="E35" s="66"/>
      <c r="F35" s="66"/>
      <c r="G35" s="66"/>
      <c r="H35" s="66"/>
      <c r="I35" s="66"/>
      <c r="J35" s="66"/>
    </row>
    <row r="36" spans="1:10" ht="30">
      <c r="A36" s="47" t="s">
        <v>421</v>
      </c>
      <c r="B36" s="45"/>
      <c r="C36" s="66"/>
      <c r="D36" s="66"/>
      <c r="E36" s="66"/>
      <c r="F36" s="66"/>
      <c r="G36" s="66"/>
      <c r="H36" s="66"/>
      <c r="I36" s="66"/>
      <c r="J36" s="66"/>
    </row>
    <row r="37" spans="1:10">
      <c r="A37" s="47" t="s">
        <v>422</v>
      </c>
      <c r="B37" s="45"/>
      <c r="C37" s="66"/>
      <c r="D37" s="66"/>
      <c r="E37" s="66"/>
      <c r="F37" s="66"/>
      <c r="G37" s="66"/>
      <c r="H37" s="66"/>
      <c r="I37" s="66"/>
      <c r="J37" s="66"/>
    </row>
    <row r="38" spans="1:10">
      <c r="A38" s="47" t="s">
        <v>423</v>
      </c>
      <c r="B38" s="45"/>
      <c r="C38" s="66"/>
      <c r="D38" s="66"/>
      <c r="E38" s="66"/>
      <c r="F38" s="66"/>
      <c r="G38" s="66"/>
      <c r="H38" s="66"/>
      <c r="I38" s="66"/>
      <c r="J38" s="66"/>
    </row>
    <row r="39" spans="1:10" ht="30">
      <c r="A39" s="47" t="s">
        <v>424</v>
      </c>
      <c r="B39" s="45"/>
      <c r="C39" s="66"/>
      <c r="D39" s="66"/>
      <c r="E39" s="66"/>
      <c r="F39" s="66"/>
      <c r="G39" s="66"/>
      <c r="H39" s="66"/>
      <c r="I39" s="66"/>
      <c r="J39" s="66"/>
    </row>
    <row r="40" spans="1:10">
      <c r="A40" s="46" t="s">
        <v>434</v>
      </c>
      <c r="B40" s="45"/>
      <c r="C40" s="66">
        <f>SUM(C30:C39)</f>
        <v>0</v>
      </c>
      <c r="D40" s="66">
        <f t="shared" ref="D40:J40" si="5">SUM(D30:D39)</f>
        <v>0</v>
      </c>
      <c r="E40" s="66">
        <f t="shared" si="5"/>
        <v>0</v>
      </c>
      <c r="F40" s="66">
        <f t="shared" si="5"/>
        <v>0</v>
      </c>
      <c r="G40" s="66">
        <f t="shared" si="5"/>
        <v>0</v>
      </c>
      <c r="H40" s="66">
        <f t="shared" si="5"/>
        <v>0</v>
      </c>
      <c r="I40" s="66">
        <f t="shared" si="5"/>
        <v>0</v>
      </c>
      <c r="J40" s="66">
        <f t="shared" si="5"/>
        <v>0</v>
      </c>
    </row>
    <row r="42" spans="1:10">
      <c r="H42" s="152" t="s">
        <v>443</v>
      </c>
      <c r="I42" s="152"/>
      <c r="J42" s="152"/>
    </row>
    <row r="43" spans="1:10" s="51" customFormat="1" ht="14.25">
      <c r="A43" s="148" t="s">
        <v>137</v>
      </c>
      <c r="B43" s="148"/>
      <c r="C43" s="148"/>
      <c r="D43" s="148" t="s">
        <v>436</v>
      </c>
      <c r="E43" s="148"/>
      <c r="F43" s="148"/>
      <c r="G43" s="148"/>
      <c r="H43" s="148" t="s">
        <v>138</v>
      </c>
      <c r="I43" s="148"/>
      <c r="J43" s="148"/>
    </row>
    <row r="48" spans="1:10" s="51" customFormat="1" ht="14.25">
      <c r="A48" s="148" t="s">
        <v>139</v>
      </c>
      <c r="B48" s="148"/>
      <c r="C48" s="148"/>
      <c r="D48" s="148" t="s">
        <v>140</v>
      </c>
      <c r="E48" s="148"/>
      <c r="F48" s="148"/>
      <c r="G48" s="148"/>
      <c r="H48" s="148" t="s">
        <v>141</v>
      </c>
      <c r="I48" s="148"/>
      <c r="J48" s="148"/>
    </row>
  </sheetData>
  <mergeCells count="24">
    <mergeCell ref="I8:J8"/>
    <mergeCell ref="C9:C10"/>
    <mergeCell ref="D9:D10"/>
    <mergeCell ref="E9:F9"/>
    <mergeCell ref="G9:H9"/>
    <mergeCell ref="I9:I10"/>
    <mergeCell ref="J9:J10"/>
    <mergeCell ref="H42:J42"/>
    <mergeCell ref="H43:J43"/>
    <mergeCell ref="D43:G43"/>
    <mergeCell ref="A43:C43"/>
    <mergeCell ref="A48:C48"/>
    <mergeCell ref="D48:G48"/>
    <mergeCell ref="H48:J48"/>
    <mergeCell ref="A8:A10"/>
    <mergeCell ref="B8:B10"/>
    <mergeCell ref="A1:D1"/>
    <mergeCell ref="A5:J5"/>
    <mergeCell ref="A6:J6"/>
    <mergeCell ref="H1:J1"/>
    <mergeCell ref="H2:J3"/>
    <mergeCell ref="A2:F2"/>
    <mergeCell ref="C8:D8"/>
    <mergeCell ref="E8:H8"/>
  </mergeCells>
  <printOptions horizontalCentered="1"/>
  <pageMargins left="0.16" right="0.16" top="0.51" bottom="0.19" header="0.3" footer="0.16"/>
  <pageSetup scale="78" fitToHeight="0"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CrykYUqJYIVP8XZM4ziGmJiKMbU=</DigestValue>
    </Reference>
    <Reference URI="#idOfficeObject" Type="http://www.w3.org/2000/09/xmldsig#Object">
      <DigestMethod Algorithm="http://www.w3.org/2000/09/xmldsig#sha1"/>
      <DigestValue>UKLUqu4fKNnX5LirQZm2cn6KhoI=</DigestValue>
    </Reference>
    <Reference URI="#idValidSigLnImg" Type="http://www.w3.org/2000/09/xmldsig#Object">
      <DigestMethod Algorithm="http://www.w3.org/2000/09/xmldsig#sha1"/>
      <DigestValue>uQJ7+Y4cUszgaMAZKs3oHu6H2Lk=</DigestValue>
    </Reference>
    <Reference URI="#idInvalidSigLnImg" Type="http://www.w3.org/2000/09/xmldsig#Object">
      <DigestMethod Algorithm="http://www.w3.org/2000/09/xmldsig#sha1"/>
      <DigestValue>C55DKzq+F+/VHdyQSjY2BrbJZiQ=</DigestValue>
    </Reference>
  </SignedInfo>
  <SignatureValue>
    HfYLjGdBSNF0Cu6XaG6gY7aBiOJKLe2sK0u/0YBTneJkDop8GzdJwMy1bRZngPbxZ6E1LztD
    tJZmXT8JMzs1b4cmzeMa6kofz/3u/jXGZV22F+V8zb2maRCe8aOgowh+dN7fNOmulkjMyXRU
    bSQPV+NnuVkO3EnG+edWDP8tfhM=
  </SignatureValue>
  <KeyInfo>
    <KeyValue>
      <RSAKeyValue>
        <Modulus>
            vMBun/TI6eSwrsrPJXakb1ySuLn4YYiieGvJgBv+OeZPbkg/GzlSXIMehaue1vPgjzRWDyJQ
            bHkK+Z6O+B5lXvN0GxmpaDgDA/Fvb0x0zcJCWhP5BzAjtzu0rMZJkcneUhROF+kZN6Uer547
            UrDPIhhjDodfYbFbjEIyNVmabX0=
          </Modulus>
        <Exponent>AQAB</Exponent>
      </RSAKeyValue>
    </KeyValue>
    <X509Data>
      <X509Certificate>
          MIIGEjCCA/qgAwIBAgIQVAFwEL+16voWSIBHGDNWUjANBgkqhkiG9w0BAQUFADBpMQswCQYD
          VQQGEwJWTjETMBEGA1UEChMKVk5QVCBHcm91cDEeMBwGA1UECxMVVk5QVC1DQSBUcnVzdCBO
          ZXR3b3JrMSUwIwYDVQQDExxWTlBUIENlcnRpZmljYXRpb24gQXV0aG9yaXR5MB4XDTEyMTEy
          ODAyMDcxM1oXDTE2MDUzMDAyMDcxM1owgdExCzAJBgNVBAYTAlZOMRIwEAYDVQQIDAlIw6Ag
          TuG7mWkxEjAQBgNVBAcMCUJhIMSQw6xuaDEwMC4GA1UECgwnQ8OUTkcgVFkgQ+G7lCBQSOG6
          pk4gQ0jhu6hORyBLSE/DgU4gU0hCMScwJQYDVQQLDB5QaMOybmcgS2nhu4NtIHNvw6F0IG7h
          u5lpIGLhu5kxHzAdBgNVBAMMFlRS4bqmTiBUSOG7iiBIw4AgVFJBTkcxHjAcBgoJkiaJk/Is
          ZAEBDA5DTU5EOjAxMjA5OTQ0NzCBnzANBgkqhkiG9w0BAQEFAAOBjQAwgYkCgYEAvMBun/TI
          6eSwrsrPJXakb1ySuLn4YYiieGvJgBv+OeZPbkg/GzlSXIMehaue1vPgjzRWDyJQbHkK+Z6O
          +B5lXvN0GxmpaDgDA/Fvb0x0zcJCWhP5BzAjtzu0rMZJkcneUhROF+kZN6Uer547UrDPIhhj
          DodfYbFbjEIyNVmabX0CAwEAAaOCAc8wggHLMHAGCCsGAQUFBwEBBGQwYjAyBggrBgEFBQcw
          AoYmaHR0cDovL3B1Yi52bnB0LWNhLnZuL2NlcnRzL3ZucHRjYS5jZXIwLAYIKwYBBQUHMAGG
          IGh0dHA6Ly9vY3NwLnZucHQtY2Eudm4vcmVzcG9uZGVyMB0GA1UdDgQWBBRs8Smr9w92oRIy
          fEfIVSRb611gkzAMBgNVHRMBAf8EAjAAMB8GA1UdIwQYMBaAFAZpwNXVAooVjUZ96XziaApV
          rGqvMG4GA1UdIARnMGUwYwYOKwYBBAGB7QMBAQMBAwIwUTAoBggrBgEFBQcCAjAcHhoAUwBJ
          AEQALQBQADEALgAwAC0ANAAyAG0AbzAlBggrBgEFBQcCARYZaHR0cDovL3B1Yi52bnB0LWNh
          LnZuL3JwYTAxBgNVHR8EKjAoMCagJKAihiBodHRwOi8vY3JsLnZucHQtY2Eudm4vdm5wdGNh
          LmNybDAOBgNVHQ8BAf8EBAMCBPAwNAYDVR0lBC0wKwYIKwYBBQUHAwIGCCsGAQUFBwMEBgor
          BgEEAYI3CgMMBgkqhkiG9y8BAQUwIAYDVR0RBBkwF4EVdHJhbmcudGhoQHNoYnMuY29tLnZu
          MA0GCSqGSIb3DQEBBQUAA4ICAQChtfEHnYREKQjtDq6ZZDRSkvo1TMBGs2Kc9wxBrkvWoqhs
          iDArQbnP/CnhflCk0JL881IOiCT4h8SWAm39dX7Z6fSnad7yOPUHuZa/mlsBDLjYJg3BadWk
          1tLrV+MSq7PvdFeoRhW6DfgbitRwV+y72/F9meON7JALQBQP5IxDy6bRYcSZZAEzXV376KvE
          TuzO/OLXZ2zROlddxyFatthbKypastWONbXwt4gnLB4Eqi7elTYJwilbiPcJ6AL6zEoH3gkf
          KQESpjK9DxrXEHhG61/LyEuAnxJyBCjxFeg63y+HpWN7qbJQaKYfNj/YGBlTgTNLl0I/CwWj
          GlX4fqiToO3HoDDdAdnPUtwbBnRPgzfx4qP+FETpu0evdHJpwfCopCxWCeYgWO+DaT1ZHnuB
          2Z94pVu2jn3lxzNNY2aKnW+n6nrpED9vmzBOnoBcYua4xVT4TO4Zbd/JhPhn+mUXaLix0ti8
          6E61GBdZ6DAsp3beslvLscBRnb0lvIy/fIj34gW4Lq0woLJ6cyHcsiwnZzEnnlkMlAvHaf/g
          /7henAz7Z3QEzHmfoeVMOUXxGjqlCMsYcVuXdxGzQPs+m6YnvrvtYYc43G4YqXVZ32Y3WeXX
          4DwWmaoDJaVWDi8XNCaFXXH5WRuI+dHk9d4jpNTWNjhG5OddarbB/+C/YmN0Gw==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941S7T3dcihiv4QAOeGBjNlS5d0=</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OKRa3nTHoKgHcgi24XFaj6oDLH4=</DigestValue>
      </Reference>
      <Reference URI="/xl/externalLinks/externalLink1.xml?ContentType=application/vnd.openxmlformats-officedocument.spreadsheetml.externalLink+xml">
        <DigestMethod Algorithm="http://www.w3.org/2000/09/xmldsig#sha1"/>
        <DigestValue>Fqaa0z0fx7DERuCQ+Q456Hx9dvg=</DigestValue>
      </Reference>
      <Reference URI="/xl/media/image1.emf?ContentType=image/x-emf">
        <DigestMethod Algorithm="http://www.w3.org/2000/09/xmldsig#sha1"/>
        <DigestValue>ldgo4KQqTInLNNauaqajE3FxRI4=</DigestValue>
      </Reference>
      <Reference URI="/xl/printerSettings/printerSettings1.bin?ContentType=application/vnd.openxmlformats-officedocument.spreadsheetml.printerSettings">
        <DigestMethod Algorithm="http://www.w3.org/2000/09/xmldsig#sha1"/>
        <DigestValue>QMg1aBYPyQXvHWsUGwdrGtJFWZE=</DigestValue>
      </Reference>
      <Reference URI="/xl/printerSettings/printerSettings2.bin?ContentType=application/vnd.openxmlformats-officedocument.spreadsheetml.printerSettings">
        <DigestMethod Algorithm="http://www.w3.org/2000/09/xmldsig#sha1"/>
        <DigestValue>Htx+u4NkMKJQ2tz4k0bVjRnhmyY=</DigestValue>
      </Reference>
      <Reference URI="/xl/printerSettings/printerSettings3.bin?ContentType=application/vnd.openxmlformats-officedocument.spreadsheetml.printerSettings">
        <DigestMethod Algorithm="http://www.w3.org/2000/09/xmldsig#sha1"/>
        <DigestValue>+HujqGsYrupWGJMIzyBwePch1hA=</DigestValue>
      </Reference>
      <Reference URI="/xl/printerSettings/printerSettings4.bin?ContentType=application/vnd.openxmlformats-officedocument.spreadsheetml.printerSettings">
        <DigestMethod Algorithm="http://www.w3.org/2000/09/xmldsig#sha1"/>
        <DigestValue>5CtfxQ0eiA7o2CMVhFmE4Hva2KA=</DigestValue>
      </Reference>
      <Reference URI="/xl/sharedStrings.xml?ContentType=application/vnd.openxmlformats-officedocument.spreadsheetml.sharedStrings+xml">
        <DigestMethod Algorithm="http://www.w3.org/2000/09/xmldsig#sha1"/>
        <DigestValue>I+loXGSdvuKjmHtuiU4B06P4tC0=</DigestValue>
      </Reference>
      <Reference URI="/xl/styles.xml?ContentType=application/vnd.openxmlformats-officedocument.spreadsheetml.styles+xml">
        <DigestMethod Algorithm="http://www.w3.org/2000/09/xmldsig#sha1"/>
        <DigestValue>82wP4mv7XaYSwdU0JISXsxCsgbs=</DigestValue>
      </Reference>
      <Reference URI="/xl/theme/theme1.xml?ContentType=application/vnd.openxmlformats-officedocument.theme+xml">
        <DigestMethod Algorithm="http://www.w3.org/2000/09/xmldsig#sha1"/>
        <DigestValue>Z942Ud1ggmzsUHdIINNVRxh3IJU=</DigestValue>
      </Reference>
      <Reference URI="/xl/workbook.xml?ContentType=application/vnd.openxmlformats-officedocument.spreadsheetml.sheet.main+xml">
        <DigestMethod Algorithm="http://www.w3.org/2000/09/xmldsig#sha1"/>
        <DigestValue>xM1wZEym+cPwsed0Dv/KR/IjWDs=</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p2oNCZynaXBYtpbi9LPwTfNoBwY=</DigestValue>
      </Reference>
      <Reference URI="/xl/worksheets/sheet2.xml?ContentType=application/vnd.openxmlformats-officedocument.spreadsheetml.worksheet+xml">
        <DigestMethod Algorithm="http://www.w3.org/2000/09/xmldsig#sha1"/>
        <DigestValue>3b+LBYyufjqGT+x1TMCgIenyjlQ=</DigestValue>
      </Reference>
      <Reference URI="/xl/worksheets/sheet3.xml?ContentType=application/vnd.openxmlformats-officedocument.spreadsheetml.worksheet+xml">
        <DigestMethod Algorithm="http://www.w3.org/2000/09/xmldsig#sha1"/>
        <DigestValue>WZQOhMOMfKd0qmSEiJL6rzX4l8U=</DigestValue>
      </Reference>
      <Reference URI="/xl/worksheets/sheet4.xml?ContentType=application/vnd.openxmlformats-officedocument.spreadsheetml.worksheet+xml">
        <DigestMethod Algorithm="http://www.w3.org/2000/09/xmldsig#sha1"/>
        <DigestValue>nUVHBHgRhZrIth7GDTp68jUwA+g=</DigestValue>
      </Reference>
    </Manifest>
    <SignatureProperties>
      <SignatureProperty Id="idSignatureTime" Target="#idPackageSignature">
        <mdssi:SignatureTime>
          <mdssi:Format>YYYY-MM-DDThh:mm:ssTZD</mdssi:Format>
          <mdssi:Value>2016-05-19T03:31:49Z</mdssi:Value>
        </mdssi:SignatureTime>
      </SignatureProperty>
    </SignatureProperties>
  </Object>
  <Object Id="idOfficeObject">
    <SignatureProperties>
      <SignatureProperty Id="idOfficeV1Details" Target="#idPackageSignature">
        <SignatureInfoV1 xmlns="http://schemas.microsoft.com/office/2006/digsig">
          <SetupID>{DF0A2A9D-A931-4B1E-93B6-ACB0E13E473F}</SetupID>
          <SignatureText>Nguyễn Thị Ngọc Anh</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2</SignatureType>
        </SignatureInfoV1>
      </SignatureProperty>
    </SignatureProperties>
  </Object>
  <Object Id="idValidSigLnImg">AQAAAGwAAAAAAAAAAAAAAP8AAAB/AAAAAAAAAAAAAABKIwAApREAACBFTUYAAAEAtBUAAIYAAAAH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wwAAAAQAAAD2AAAAEAAAAMMAAAAEAAAANAAAAA0AAAAhAPAAAAAAAAAAAAAAAIA/AAAAAAAAAAAAAIA/AAAAAAAAAAAAAAAAAAAAAAAAAAAAAAAAAAAAAAAAAAAlAAAADAAAAAAAAIAoAAAADAAAAAMAAABSAAAAcAEAAAMAAAD1////AAAAAAAAAAAAAAAAkAEAAAAAAAEAAAAAdABhAGgAbwBtAGEAAAAAAAAAAAAAAAAAAAAAAAAAAAAAAAAAAAAAAAAAAAAAAAAAAAAAAAAAAAAAAAAAAAAAAAAAJgAcWABnHNRBAFSox2YAHSkCUNRBAIDFx2YAHSkCQAbuA0gxtGcAAAAAQAbuAwQAAAD///8BAAAAAP////9k1EEAr6PHAGTUQQDGo8dmSDG0ZwAdKQIAAAAA7NVBAAfl0GYcswpnAB0pAgAAAACiEO4DoBDuAygZaAK4ms9mAADuA8VdxWZABu4DSDG0ZzyI3QEAAAAAQAAAAAECAAAZAAAAAAAAAAAAAAAQ1UEASNVBAEic2gM5mM1mAAAAAAAA22QDAAAAIwADAEjVQQABAgAAAgAAAFBidgAAAAAAAQAACCMAAwBI1UEAAgAAAFBidgAAAAAAAQAACBilxGZkdgAIAAAAACUAAAAMAAAAAwAAABgAAAAMAAAAAAAAAhIAAAAMAAAAAQAAAB4AAAAYAAAAwwAAAAQAAAD3AAAAEQAAAFQAAACEAAAAxAAAAAQAAAD1AAAAEAAAAAEAAABbJA1CVSUNQsQAAAAEAAAACQAAAEwAAAAAAAAAAAAAAAAAAAD//////////2AAAAA1AC8AMQA5AC8AMgAwADEANgAA/wYAAAAEAAAABgAAAAYAAAAEAAAABgAAAAYAAAAGAAAABgAAAEsAAAAQAAAAAAAAAAUAAAAlAAAADAAAAA0AAIAnAAAAGAAAAAQAAAAAAAAAAAAAAgAAAAAlAAAADAAAAAQAAABMAAAAZAAAAAAAAAAAAAAA//////////8AAAAAFgAAAAAAAABFAAAAIQDwAAAAAAAAAAAAAACAPwAAAAAAAAAAAACAPwAAAAAAAAAAAAAAAAAAAAAAAAAAAAAAAAAAAAAAAAAAJQAAAAwAAAAAAACAJQAAAAwAAAAEAAAATAAAAGQAAAAAAAAAAAAAAP//////////AAAAABYAAAAAAQAAAAAAACEA8AAAAAAAAAAAAAAAgD8AAAAAAAAAAAAAgD8AAAAAAAAAAAAAAAAAAAAAAAAAAAAAAAAAAAAAAAAAACUAAAAMAAAAAAAAgCUAAAAMAAAABAAAAEwAAABkAAAAAAAAAAAAAAD//////////wABAAAWAAAAAAAAAEUAAAAhAPAAAAAAAAAAAAAAAIA/AAAAAAAAAAAAAIA/AAAAAAAAAAAAAAAAAAAAAAAAAAAAAAAAAAAAAAAAAAAlAAAADAAAAAAAAIAlAAAADAAAAAQAAABMAAAAZAAAAAAAAABbAAAA/wAAAFwAAAAAAAAAWwAAAAABAAACAAAAIQDwAAAAAAAAAAAAAACAPwAAAAAAAAAAAACAPwAAAAAAAAAAAAAAAAAAAAAAAAAAAAAAAAAAAAAAAAAAJQAAAAwAAAAAAACAKAAAAAwAAAAEAAAAJwAAABgAAAAEAAAAAAAAAP///wIAAAAAJQAAAAwAAAAEAAAATAAAAGQAAAAAAAAAFgAAAP8AAABaAAAAAAAAABYAAAAAAQAARQAAACEA8AAAAAAAAAAAAAAAgD8AAAAAAAAAAAAAgD8AAAAAAAAAAAAAAAAAAAAAAAAAAAAAAAAAAAAAAAAAACUAAAAMAAAAAAAAgCgAAAAMAAAABAAAACcAAAAYAAAABAAAAAAAAAD///8CAAAAACUAAAAMAAAABAAAAEwAAABkAAAACQAAADcAAAAfAAAAWgAAAAkAAAA3AAAAFwAAACQAAAAhAPAAAAAAAAAAAAAAAIA/AAAAAAAAAAAAAIA/AAAAAAAAAAAAAAAAAAAAAAAAAAAAAAAAAAAAAAAAAAAlAAAADAAAAAAAAIAoAAAADAAAAAQAAABSAAAAcAEAAAQAAADg////AAAAAAAAAAAAAAAAkAEAAAAAAAEAAAAAYQByAGkAYQBsAAAAAAAAAAAAAAAAAAAAAAAAAAAAAAAAAAAAAAAAAAAAAAAAAAAAAAAAAAAAAAAAAAAAAAAAAAAAFgMAUBUDAAAEAAAABAAAAAAAAAAAAFMAaQBnAG4AYQB0AHUAcgBlAEwAaQBuAGUAAADOH8VmLh/FZqBoSQUcswpniC60ZwBYEwMAAAQAnN5BAPVMyGaglWkCUX7FZhJNyGaNSxgoMN9BAAEABAAAAAQAgHwjALwDAAAAAAQAAABBAJkD0mYA3BEFAFgTAzDfQQAw30EAAQAEAAAABAAA30EAAAAAAP/////E3kEAAN9BAFF+xWYvDNJmEUoYKAAAQQCglWkCYP4cAwAAAAAwAAAAFN9BAAAAAAA1VcRmAAAAAIAEGgAAAAAAUGhJBfjeQQDKUcRmFP8cA7PfQQBkdgAIAAAAACUAAAAMAAAABAAAABgAAAAMAAAAAAAAAhIAAAAMAAAAAQAAABYAAAAMAAAACAAAAFQAAABUAAAACgAAADcAAAAeAAAAWgAAAAEAAABbJA1CVSUNQgoAAABbAAAAAQAAAEwAAAAEAAAACQAAADcAAAAgAAAAWwAAAFAAAABYAAAAFQAAABYAAAAMAAAAAAAAACUAAAAMAAAADQAAgCcAAAAYAAAABQAAAAAAAAD///8CAAAAACUAAAAMAAAABQAAAEwAAABkAAAAKQAAABkAAAD2AAAAWgAAACkAAAAZAAAAzgAAAEI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JwAAABgAAAAFAAAAAAAAAP///wIAAAAAJQAAAAwAAAAFAAAATAAAAGQAAAApAAAARQAAAMcAAABXAAAAKQAAAEUAAACfAAAAEwAAACEA8AAAAAAAAAAAAAAAgD8AAAAAAAAAAAAAgD8AAAAAAAAAAAAAAAAAAAAAAAAAAAAAAAAAAAAAAAAAACUAAAAMAAAAAAAAgCgAAAAMAAAABQAAAFIAAABwAQAABQAAAPD///8AAAAAAAAAAAAAAACQAQAAAAAAAQAAAAB0AGEAaABvAG0AYQAAAAAAAAAAAAAAAAAAAAAAAAAAAAAAAAAAAAAAAAAAAAAAAAAAAAAAAAAAAAAAAAAAAAAAAAAAACQAAAAAAAAAAKcmAAAAAADg////BwAAALww2gMIAAAAsDDaAwEAAAAABQCg3AAAAIzdQQBVMM9mAAAAAMTdQQDI3UEAxAoBagEAAAABAAAAwPgcA4gttGeILbRn/MAAAAAAAAAAAAAAAAAAAByzCmfA+BwDxN1BAGylx2YAALRngKsSA4gttGcFAAAA4N1BAIgttGfg3UEAn4PLZsSDy2bM4UEAeEg7Z/DdQQCgsMtmiC20Z3veQQCI4EEAAADLZnveQQCAqxIDgKsSA3h9y2aILbRnm95BAKjgQQBcfctmm95BAJCnEgOQpxIDeH3LZgD1HAMFAAAAzOFBAGR2AAgAAAAAJQAAAAwAAAAFAAAAGAAAAAwAAAAAAAACEgAAAAwAAAABAAAAHgAAABgAAAApAAAARQAAAMgAAABYAAAAVAAAAMAAAAAqAAAARQAAAMYAAABXAAAAAQAAAFskDUJVJQ1CKgAAAEUAAAATAAAATAAAAAAAAAAAAAAAAAAAAP//////////dAAAAE4AZwB1AHkAxR5uACAAVABoAMseIABOAGcAzR5jACAAQQBuAGgAZWULAAAACQAAAAkAAAAIAAAACAAAAAkAAAAFAAAACgAAAAkAAAAEAAAABQAAAAsAAAAJAAAACQAAAAcAAAAFAAAACwAAAAkAAAAJAAAASwAAABAAAAAAAAAABQAAACUAAAAMAAAADQAAgCcAAAAYAAAABgAAAAAAAAD///8CAAAAACUAAAAMAAAABgAAAEwAAABkAAAAAAAAAGAAAAD/AAAAfAAAAAAAAABgAAAAAAEAAB0AAAAhAPAAAAAAAAAAAAAAAIA/AAAAAAAAAAAAAIA/AAAAAAAAAAAAAAAAAAAAAAAAAAAAAAAAAAAAAAAAAAAlAAAADAAAAAAAAIAoAAAADAAAAAYAAAAnAAAAGAAAAAYAAAAAAAAA////AgAAAAAlAAAADAAAAAYAAABMAAAAZAAAAAkAAABgAAAA9gAAAGwAAAAJAAAAYAAAAO4AAAANAAAAIQDwAAAAAAAAAAAAAACAPwAAAAAAAAAAAACAPwAAAAAAAAAAAAAAAAAAAAAAAAAAAAAAAAAAAAAAAAAAJQAAAAwAAAAAAACAKAAAAAwAAAAGAAAAJQAAAAwAAAADAAAAGAAAAAwAAAAAAAACEgAAAAwAAAABAAAAHgAAABgAAAAJAAAAYAAAAPcAAABtAAAAVAAAAMAAAAAKAAAAYAAAAHAAAABsAAAAAQAAAFskDUJVJQ1CCgAAAGAAAAATAAAATAAAAAAAAAAAAAAAAAAAAP//////////dAAAAE4AZwB1AHkAxR5uACAAVABoAMseIABOAGcAzR5jACAAQQBuAGgAZWUHAAAABgAAAAYAAAAGAAAABgAAAAYAAAADAAAABgAAAAYAAAACAAAAAwAAAAcAAAAGAAAABgAAAAUAAAADAAAABwAAAAYAAAAGAAAASwAAABAAAAAAAAAABQAAACUAAAAMAAAADQAAgCcAAAAYAAAABgAAAAAAAAD///8CAAAAACUAAAAMAAAABgAAAEwAAABkAAAACQAAAHAAAAD2AAAAfAAAAAkAAABwAAAA7gAAAA0AAAAhAPAAAAAAAAAAAAAAAIA/AAAAAAAAAAAAAIA/AAAAAAAAAAAAAAAAAAAAAAAAAAAAAAAAAAAAAAAAAAAlAAAADAAAAAAAAIAoAAAADAAAAAYAAAAlAAAADAAAAAMAAAAYAAAADAAAAAAAAAISAAAADAAAAAEAAAAeAAAAGAAAAAkAAABwAAAA9wAAAH0AAABUAAAAhAAAAAoAAABwAAAAPAAAAHwAAAABAAAAWyQNQlUlDUIKAAAAcAAAAAkAAABMAAAAAAAAAAAAAAAAAAAA//////////9gAAAAUABoAPMAIABwAGgA8gBuAGcAZWUGAAAABgAAAAYAAAADAAAABgAAAAYAAAAGAAAABgAAAAYAAABLAAAAEAAAAAAAAAAFAAAAJQAAAAwAAAANAACACgAAABAAAAAAAAAAAAAAAA4AAAAUAAAAAAAAABAAAAAUAAAA</Object>
  <Object Id="idInvalidSigLnImg">AQAAAGwAAAAAAAAAAAAAAP8AAAB/AAAAAAAAAAAAAABKIwAApREAACBFTUYAAAEAYBkAAIwAAAAH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dnKy874////////////////////9fX/8/P/FjHxcX/o/f3/6Oz/XG7ikpni69b///+0wsm6yM+3xMy3xMy/y9TH0dbI0tYcQf8+W//CzP+NofsnQN67wPSu6P///4evv1Z2hm+Ro2+Po1t0i6K+y63K1n6T9zFU/0tp/z9f+4GT+PL0/q6f////fZ6vzLqt2sm92si9zLy17OPi8ero5ubyiJ3/OV3/dIj/4+b//v7/yrLU3P+73ej/2MD/2MD/2MD/3cv/7N3/7uDIyv1qgf9beP9ffP/Dz//8/P/G7P///3aNmePAq6BwUKl9YtKwnfrv5v/48GB4/3uO/9rc/624/1l8/7vJ/9jI////vePv+e3e5d7S39bO8OfmnKr8jZ7/gpP87OX2/+7m5ezousrzl6j91cD///+OscPR6/FBuuMmp8+Gzd6kufeks/rs5e3/7OD/59nAx8SGnKnt7/HI7f///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cwAAABAAAAAiAAAABAAAAFIAAAANAAAAIQDwAAAAAAAAAAAAAACAPwAAAAAAAAAAAACAPwAAAAAAAAAAAAAAAAAAAAAAAAAAAAAAAAAAAAAAAAAAJQAAAAwAAAAAAACAKAAAAAwAAAADAAAAUgAAAHABAAADAAAA9f///wAAAAAAAAAAAAAAAJABAAAAAAABAAAAAHQAYQBoAG8AbQBhAAAAAAAAAAAAAAAAAAAAAAAAAAAAAAAAAAAAAAAAAAAAAAAAAAAAAAAAAAAAAAAAAAAAAAAAACYAHFgAZxzUQQBUqMdmAB0pAlDUQQCAxcdmAB0pAkAG7gNIMbRnAAAAAEAG7gMEAAAA////AQAAAAD/////ZNRBAK+jxwBk1EEAxqPHZkgxtGcAHSkCAAAAAOzVQQAH5dBmHLMKZwAdKQIAAAAAohDuA6AQ7gMoGWgCuJrPZgAA7gPFXcVmQAbuA0gxtGc8iN0BAAAAAEAAAAABAgAAGQAAAAAAAAAAAAAAENVBAEjVQQBInNoDOZjNZgAAAAAAANtkAwAAACMAAwBI1UEAAQIAAAIAAABQYnYAAAAAAAEAAAgjAAMASNVBAAIAAABQYnYAAAAAAAEAAAgYpcRmZHYACAAAAAAlAAAADAAAAAMAAAAYAAAADAAAAP8AAAISAAAADAAAAAEAAAAeAAAAGAAAACIAAAAEAAAAdAAAABEAAABUAAAAtAAAACMAAAAEAAAAcgAAABAAAAABAAAAWyQNQlUlDUIjAAAABAAAABEAAABMAAAAAAAAAAAAAAAAAAAA//////////9wAAAASQBuAHYAYQBsAGkAZAAgAHMAaQBnAG4AYQB0AHUAcgBlAAAABAAAAAYAAAAGAAAABgAAAAIAAAACAAAABgAAAAMAAAAFAAAAAgAAAAYAAAAGAAAABgAAAAQAAAAGAAAABA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BYDAFAVAwAABAAAAAQAAAAAAAAAAABTAGkAZwBuAGEAdAB1AHIAZQBMAGkAbgBlAAAAzh/FZi4fxWagaEkFHLMKZ4gutGcAWBMDAAAEAJzeQQD1TMhmoJVpAlF+xWYSTchmjUsYKDDfQQABAAQAAAAEAIB8IwC8AwAAAAAEAAAAQQCZA9JmANwRBQBYEwMw30EAMN9BAAEABAAAAAQAAN9BAAAAAAD/////xN5BAADfQQBRfsVmLwzSZhFKGCgAAEEAoJVpAmD+HAMAAAAAMAAAABTfQQAAAAAANVXEZgAAAACABBoAAAAAAFBoSQX43kEAylHEZhT/HAOz30EAZHYACAAAAAAlAAAADAAAAAQAAAAYAAAADAAAAAAAAAISAAAADAAAAAEAAAAWAAAADAAAAAgAAABUAAAAVAAAAAoAAAA3AAAAHgAAAFoAAAABAAAAWyQNQlUl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EUAAADHAAAAVwAAACkAAABFAAAAnwAAABMAAAAhAPAAAAAAAAAAAAAAAIA/AAAAAAAAAAAAAIA/AAAAAAAAAAAAAAAAAAAAAAAAAAAAAAAAAAAAAAAAAAAlAAAADAAAAAAAAIAoAAAADAAAAAUAAABSAAAAcAEAAAUAAADw////AAAAAAAAAAAAAAAAkAEAAAAAAAEAAAAAdABhAGgAbwBtAGEAAAAAAAAAAAAAAAAAAAAAAAAAAAAAAAAAAAAAAAAAAAAAAAAAAAAAAAAAAAAAAAAAAAAAAAAAAAAkAAAAAAAAAACnJgAAAAAA4P///wcAAAC8MNoDCAAAALAw2gMBAAAAAAUAoNwAAACM3UEAVTDPZgAAAADE3UEAyN1BAMQKAWoBAAAAAQAAAMD4HAOILbRniC20Z/zAAAAAAAAAAAAAAAAAAAAcswpnwPgcA8TdQQBspcdmAAC0Z4CrEgOILbRnBQAAAODdQQCILbRn4N1BAJ+Dy2bEg8tmzOFBAHhIO2fw3UEAoLDLZogttGd73kEAiOBBAAAAy2Z73kEAgKsSA4CrEgN4fctmiC20Z5veQQCo4EEAXH3LZpveQQCQpxIDkKcSA3h9y2YA9RwDBQAAAMzhQQBkdgAIAAAAACUAAAAMAAAABQAAABgAAAAMAAAAAAAAAhIAAAAMAAAAAQAAAB4AAAAYAAAAKQAAAEUAAADIAAAAWAAAAFQAAADAAAAAKgAAAEUAAADGAAAAVwAAAAEAAABbJA1CVSUNQioAAABFAAAAEwAAAEwAAAAAAAAAAAAAAAAAAAD//////////3QAAABOAGcAdQB5AMUebgAgAFQAaADLHiAATgBnAM0eYwAgAEEAbgBoAAAACwAAAAkAAAAJAAAACAAAAAgAAAAJAAAABQAAAAoAAAAJAAAABAAAAAUAAAALAAAACQAAAAkAAAAHAAAABQAAAAsAAAAJAAAACQAAAEsAAAAQAAAAAAAAAAUAAAAlAAAADAAAAA0AAIAnAAAAGAAAAAYAAAAAAAAA////AgAAAAAlAAAADAAAAAYAAABMAAAAZAAAAAAAAABgAAAA/wAAAHwAAAAAAAAAYAAAAAABAAAdAAAAIQDwAAAAAAAAAAAAAACAPwAAAAAAAAAAAACAPwAAAAAAAAAAAAAAAAAAAAAAAAAAAAAAAAAAAAAAAAAAJQAAAAwAAAAAAACAKAAAAAwAAAAGAAAAJwAAABgAAAAGAAAAAAAAAP///wIAAAAAJQAAAAwAAAAGAAAATAAAAGQAAAAJAAAAYAAAAPYAAABsAAAACQAAAGAAAADuAAAADQAAACEA8AAAAAAAAAAAAAAAgD8AAAAAAAAAAAAAgD8AAAAAAAAAAAAAAAAAAAAAAAAAAAAAAAAAAAAAAAAAACUAAAAMAAAAAAAAgCgAAAAMAAAABgAAACUAAAAMAAAAAwAAABgAAAAMAAAAAAAAAhIAAAAMAAAAAQAAAB4AAAAYAAAACQAAAGAAAAD3AAAAbQAAAFQAAADAAAAACgAAAGAAAABwAAAAbAAAAAEAAABbJA1CVSUNQgoAAABgAAAAEwAAAEwAAAAAAAAAAAAAAAAAAAD//////////3QAAABOAGcAdQB5AMUebgAgAFQAaADLHiAATgBnAM0eYwAgAEEAbgBoAGVlBwAAAAYAAAAGAAAABgAAAAYAAAAGAAAAAwAAAAYAAAAGAAAAAgAAAAMAAAAHAAAABgAAAAYAAAAFAAAAAwAAAAcAAAAGAAAABgAAAEsAAAAQAAAAAAAAAAUAAAAlAAAADAAAAA0AAIAnAAAAGAAAAAYAAAAAAAAA////AgAAAAAlAAAADAAAAAYAAABMAAAAZAAAAAkAAABwAAAA9gAAAHwAAAAJAAAAcAAAAO4AAAANAAAAIQDwAAAAAAAAAAAAAACAPwAAAAAAAAAAAACAPwAAAAAAAAAAAAAAAAAAAAAAAAAAAAAAAAAAAAAAAAAAJQAAAAwAAAAAAACAKAAAAAwAAAAGAAAAJQAAAAwAAAADAAAAGAAAAAwAAAAAAAACEgAAAAwAAAABAAAAHgAAABgAAAAJAAAAcAAAAPcAAAB9AAAAVAAAAIQAAAAKAAAAcAAAADwAAAB8AAAAAQAAAFskDUJVJQ1CCgAAAHAAAAAJAAAATAAAAAAAAAAAAAAAAAAAAP//////////YAAAAFAAaADzACAAcABoAPIAbgBnAGVlBgAAAAYAAAAGAAAAAw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Bravo 7</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BCTC</vt:lpstr>
      <vt:lpstr>CĐKT</vt:lpstr>
      <vt:lpstr>CF</vt:lpstr>
      <vt:lpstr>VCSH</vt:lpstr>
      <vt:lpstr>BCTC!Print_Area</vt:lpstr>
      <vt:lpstr>CĐKT!Print_Area</vt:lpstr>
      <vt:lpstr>CF!Print_Area</vt:lpstr>
      <vt:lpstr>VCSH!Print_Area</vt:lpstr>
    </vt:vector>
  </TitlesOfParts>
  <Company>Bravo Software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BÁO CÁO THU NHẬP TOÀN DIỆN RIÊNG</dc:title>
  <dc:subject>BÁO CÁO THU NHẬP TOÀN DIỆN RIÊNG</dc:subject>
  <dc:creator>Bravo 7 2.3.8.0</dc:creator>
  <cp:lastModifiedBy>ngoc.ntm</cp:lastModifiedBy>
  <cp:lastPrinted>2016-05-19T03:29:18Z</cp:lastPrinted>
  <dcterms:created xsi:type="dcterms:W3CDTF">2016-05-19T03:21:17Z</dcterms:created>
  <dcterms:modified xsi:type="dcterms:W3CDTF">2016-05-19T03:31:48Z</dcterms:modified>
</cp:coreProperties>
</file>